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1015" windowHeight="11985"/>
  </bookViews>
  <sheets>
    <sheet name="Sheet1" sheetId="1" r:id="rId1"/>
    <sheet name="Sheet2" sheetId="2" r:id="rId2"/>
    <sheet name="Sheet3" sheetId="3" r:id="rId3"/>
  </sheets>
  <definedNames>
    <definedName name="_xlnm.Print_Area" localSheetId="0">Sheet1!$B$3:$Q$30</definedName>
  </definedNames>
  <calcPr calcId="125725"/>
</workbook>
</file>

<file path=xl/calcChain.xml><?xml version="1.0" encoding="utf-8"?>
<calcChain xmlns="http://schemas.openxmlformats.org/spreadsheetml/2006/main">
  <c r="D18" i="1"/>
  <c r="D17"/>
  <c r="D16"/>
  <c r="M16" s="1"/>
  <c r="M15" s="1"/>
  <c r="E15" s="1"/>
  <c r="D8"/>
  <c r="M8" s="1"/>
  <c r="D7"/>
  <c r="M7" s="1"/>
  <c r="D6"/>
  <c r="D13"/>
  <c r="D11"/>
  <c r="M11" s="1"/>
  <c r="D12"/>
  <c r="M12" s="1"/>
  <c r="M18"/>
  <c r="M17"/>
  <c r="M13"/>
  <c r="M6"/>
  <c r="G25"/>
  <c r="G24" s="1"/>
  <c r="G23" s="1"/>
  <c r="K9"/>
  <c r="I16"/>
  <c r="I17"/>
  <c r="Q13"/>
  <c r="Q12"/>
  <c r="Q11"/>
  <c r="Q10"/>
  <c r="Q8"/>
  <c r="Q7"/>
  <c r="Q6"/>
  <c r="Q5"/>
  <c r="Q18"/>
  <c r="Q17"/>
  <c r="Q16"/>
  <c r="O13"/>
  <c r="O12"/>
  <c r="O11"/>
  <c r="O8"/>
  <c r="O7"/>
  <c r="O6"/>
  <c r="O5"/>
  <c r="O18"/>
  <c r="O17"/>
  <c r="O16"/>
  <c r="K13"/>
  <c r="K12"/>
  <c r="K11"/>
  <c r="K10"/>
  <c r="K8"/>
  <c r="K7"/>
  <c r="K6"/>
  <c r="K18"/>
  <c r="K17"/>
  <c r="K16"/>
  <c r="I13"/>
  <c r="I12"/>
  <c r="I11"/>
  <c r="I8"/>
  <c r="I7"/>
  <c r="I6"/>
  <c r="I5"/>
  <c r="I20" s="1"/>
  <c r="I18"/>
  <c r="G13"/>
  <c r="G12"/>
  <c r="G11"/>
  <c r="G10"/>
  <c r="G8"/>
  <c r="G7"/>
  <c r="G6"/>
  <c r="G17"/>
  <c r="G18"/>
  <c r="G16"/>
  <c r="O15"/>
  <c r="O20"/>
  <c r="I15"/>
  <c r="O10"/>
  <c r="I10"/>
  <c r="G5"/>
  <c r="K15"/>
  <c r="K5"/>
  <c r="K20"/>
  <c r="Q15"/>
  <c r="Q20"/>
  <c r="G15"/>
  <c r="G20"/>
  <c r="M5" l="1"/>
  <c r="E5" s="1"/>
  <c r="M10"/>
  <c r="E10" s="1"/>
  <c r="E20" l="1"/>
  <c r="M20"/>
</calcChain>
</file>

<file path=xl/sharedStrings.xml><?xml version="1.0" encoding="utf-8"?>
<sst xmlns="http://schemas.openxmlformats.org/spreadsheetml/2006/main" count="53" uniqueCount="29">
  <si>
    <t>Eng</t>
  </si>
  <si>
    <t>Tech</t>
  </si>
  <si>
    <t>Procurement</t>
  </si>
  <si>
    <t>Shop</t>
  </si>
  <si>
    <t>July</t>
  </si>
  <si>
    <t>August</t>
  </si>
  <si>
    <t>September</t>
  </si>
  <si>
    <t>October</t>
  </si>
  <si>
    <t>November</t>
  </si>
  <si>
    <t>December</t>
  </si>
  <si>
    <t>HRS</t>
  </si>
  <si>
    <t>Cost</t>
  </si>
  <si>
    <t>YTD</t>
  </si>
  <si>
    <t>Totals</t>
  </si>
  <si>
    <t>2.3.2 Tooling</t>
  </si>
  <si>
    <t>WBS Pixel Staves</t>
  </si>
  <si>
    <t>2.3.3 Fabrication</t>
  </si>
  <si>
    <t>2.3.4 Material</t>
  </si>
  <si>
    <t>$35k</t>
  </si>
  <si>
    <t>$83k</t>
  </si>
  <si>
    <t>$15k</t>
  </si>
  <si>
    <t>Percent Completion based on hours worked</t>
  </si>
  <si>
    <t>Budgeted</t>
  </si>
  <si>
    <t>09 rate</t>
  </si>
  <si>
    <t>08 rate</t>
  </si>
  <si>
    <t>Progress as of end of October</t>
  </si>
  <si>
    <t>All Thermal tiles complete and within spec.  50hrs of tech time spent on Omega tool qualification fabricating sample parts to tune in laminate properties and to determine inherent bow of part.  This will have to come from contingency--try to recover some in accelerated assembly.</t>
  </si>
  <si>
    <t>Omega tool delayed.  Spent some contingency on accelerated Aluminum single part tool (not costed--will appear in Nov.  Inadequate contingency model for omega tool--did not include re-machining to account for bowed part, may exceed tooling budget--hope to recover with simpler Assembly tooling</t>
  </si>
  <si>
    <t>Material order complete but all contingency spent on additional material qualification--resin content of cheaper material necessitated additional bleed studies and complicates fabrication of Omega in particular--excessive bow is main consequence.</t>
  </si>
</sst>
</file>

<file path=xl/styles.xml><?xml version="1.0" encoding="utf-8"?>
<styleSheet xmlns="http://schemas.openxmlformats.org/spreadsheetml/2006/main">
  <numFmts count="1">
    <numFmt numFmtId="164" formatCode="&quot;$&quot;#,##0"/>
  </numFmts>
  <fonts count="5">
    <font>
      <sz val="11"/>
      <color theme="1"/>
      <name val="Calibri"/>
      <family val="2"/>
      <scheme val="minor"/>
    </font>
    <font>
      <sz val="14"/>
      <color theme="1"/>
      <name val="Calibri"/>
      <family val="2"/>
      <scheme val="minor"/>
    </font>
    <font>
      <i/>
      <sz val="14"/>
      <color theme="1"/>
      <name val="Calibri"/>
      <family val="2"/>
      <scheme val="minor"/>
    </font>
    <font>
      <sz val="12"/>
      <color theme="1"/>
      <name val="Calibri"/>
      <family val="2"/>
      <scheme val="minor"/>
    </font>
    <font>
      <sz val="10"/>
      <color theme="1"/>
      <name val="Calibri"/>
      <family val="2"/>
      <scheme val="minor"/>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62">
    <xf numFmtId="0" fontId="0" fillId="0" borderId="0" xfId="0"/>
    <xf numFmtId="0" fontId="1" fillId="0" borderId="0" xfId="0" applyFont="1"/>
    <xf numFmtId="0" fontId="1" fillId="0" borderId="0" xfId="0" applyFont="1" applyAlignment="1">
      <alignment horizontal="center"/>
    </xf>
    <xf numFmtId="0" fontId="2" fillId="0" borderId="0" xfId="0" applyFont="1"/>
    <xf numFmtId="0" fontId="0" fillId="0" borderId="1" xfId="0" applyBorder="1"/>
    <xf numFmtId="164" fontId="0" fillId="0" borderId="1" xfId="0" applyNumberFormat="1" applyBorder="1"/>
    <xf numFmtId="0" fontId="0" fillId="0" borderId="2" xfId="0" applyBorder="1" applyAlignment="1">
      <alignment horizontal="center"/>
    </xf>
    <xf numFmtId="0" fontId="1" fillId="0" borderId="3" xfId="0" applyFont="1" applyBorder="1"/>
    <xf numFmtId="0" fontId="1" fillId="0" borderId="4" xfId="0" applyFont="1" applyBorder="1"/>
    <xf numFmtId="164" fontId="1" fillId="0" borderId="4" xfId="0" applyNumberFormat="1" applyFont="1" applyBorder="1"/>
    <xf numFmtId="0" fontId="1" fillId="0" borderId="5" xfId="0" applyFont="1" applyBorder="1" applyAlignment="1">
      <alignment horizontal="center"/>
    </xf>
    <xf numFmtId="164" fontId="1" fillId="0" borderId="5" xfId="0" applyNumberFormat="1" applyFont="1" applyBorder="1" applyAlignment="1">
      <alignment horizontal="center"/>
    </xf>
    <xf numFmtId="164" fontId="1" fillId="0" borderId="6" xfId="0" applyNumberFormat="1" applyFont="1" applyBorder="1" applyAlignment="1">
      <alignment horizontal="center"/>
    </xf>
    <xf numFmtId="0" fontId="0" fillId="0" borderId="7" xfId="0" applyBorder="1" applyAlignment="1">
      <alignment horizontal="left" indent="1"/>
    </xf>
    <xf numFmtId="0" fontId="0" fillId="0" borderId="0" xfId="0" applyBorder="1"/>
    <xf numFmtId="164" fontId="0" fillId="0" borderId="0" xfId="0" applyNumberFormat="1" applyBorder="1"/>
    <xf numFmtId="164" fontId="0" fillId="0" borderId="8" xfId="0" applyNumberFormat="1" applyBorder="1"/>
    <xf numFmtId="0" fontId="1" fillId="0" borderId="7" xfId="0" applyFont="1" applyBorder="1"/>
    <xf numFmtId="0" fontId="1" fillId="0" borderId="0" xfId="0" applyFont="1" applyBorder="1"/>
    <xf numFmtId="164" fontId="1" fillId="0" borderId="0" xfId="0" applyNumberFormat="1" applyFont="1" applyBorder="1"/>
    <xf numFmtId="0" fontId="0" fillId="0" borderId="2" xfId="0" applyBorder="1"/>
    <xf numFmtId="164" fontId="0" fillId="0" borderId="2" xfId="0" applyNumberFormat="1" applyBorder="1"/>
    <xf numFmtId="164" fontId="0" fillId="0" borderId="9" xfId="0" applyNumberFormat="1" applyBorder="1"/>
    <xf numFmtId="0" fontId="1" fillId="0" borderId="10" xfId="0" applyFont="1" applyBorder="1"/>
    <xf numFmtId="164" fontId="1" fillId="0" borderId="10" xfId="0" applyNumberFormat="1" applyFont="1" applyBorder="1" applyAlignment="1">
      <alignment horizontal="center"/>
    </xf>
    <xf numFmtId="164" fontId="1" fillId="0" borderId="11" xfId="0" applyNumberFormat="1" applyFont="1" applyBorder="1" applyAlignment="1">
      <alignment horizontal="center"/>
    </xf>
    <xf numFmtId="0" fontId="1" fillId="0" borderId="5" xfId="0" applyFont="1" applyBorder="1"/>
    <xf numFmtId="0" fontId="0" fillId="0" borderId="12" xfId="0" applyBorder="1" applyAlignment="1">
      <alignment horizontal="left" indent="1"/>
    </xf>
    <xf numFmtId="0" fontId="0" fillId="0" borderId="13" xfId="0" applyBorder="1"/>
    <xf numFmtId="164" fontId="0" fillId="0" borderId="13" xfId="0" applyNumberFormat="1" applyBorder="1"/>
    <xf numFmtId="0" fontId="0" fillId="0" borderId="14" xfId="0" applyBorder="1"/>
    <xf numFmtId="164" fontId="0" fillId="0" borderId="14" xfId="0" applyNumberFormat="1" applyBorder="1"/>
    <xf numFmtId="164" fontId="0" fillId="0" borderId="15" xfId="0" applyNumberFormat="1" applyBorder="1"/>
    <xf numFmtId="0" fontId="1" fillId="0" borderId="16" xfId="0" applyFont="1" applyBorder="1" applyAlignment="1">
      <alignment horizontal="left"/>
    </xf>
    <xf numFmtId="0" fontId="1" fillId="0" borderId="17" xfId="0" applyFont="1" applyBorder="1"/>
    <xf numFmtId="164" fontId="1" fillId="0" borderId="17" xfId="0" applyNumberFormat="1" applyFont="1" applyBorder="1"/>
    <xf numFmtId="0" fontId="1" fillId="0" borderId="18" xfId="0" applyFont="1" applyBorder="1"/>
    <xf numFmtId="164" fontId="1" fillId="0" borderId="18" xfId="0" applyNumberFormat="1" applyFont="1" applyBorder="1"/>
    <xf numFmtId="164" fontId="1" fillId="0" borderId="19" xfId="0" applyNumberFormat="1" applyFont="1" applyBorder="1"/>
    <xf numFmtId="0" fontId="2" fillId="0" borderId="20" xfId="0" applyFont="1" applyBorder="1"/>
    <xf numFmtId="0" fontId="1" fillId="0" borderId="16" xfId="0" applyFont="1" applyBorder="1"/>
    <xf numFmtId="9" fontId="1" fillId="0" borderId="21" xfId="0" applyNumberFormat="1" applyFont="1" applyBorder="1" applyAlignment="1">
      <alignment horizontal="center"/>
    </xf>
    <xf numFmtId="9" fontId="1" fillId="0" borderId="21" xfId="0" applyNumberFormat="1" applyFont="1" applyBorder="1"/>
    <xf numFmtId="9" fontId="1" fillId="0" borderId="22" xfId="0" applyNumberFormat="1" applyFont="1" applyBorder="1" applyAlignment="1">
      <alignment horizontal="center"/>
    </xf>
    <xf numFmtId="9" fontId="1" fillId="0" borderId="18" xfId="0" applyNumberFormat="1" applyFont="1" applyBorder="1" applyAlignment="1">
      <alignment horizontal="center"/>
    </xf>
    <xf numFmtId="9" fontId="1" fillId="0" borderId="18" xfId="0" applyNumberFormat="1" applyFont="1" applyBorder="1"/>
    <xf numFmtId="9" fontId="1" fillId="0" borderId="19" xfId="0" applyNumberFormat="1" applyFont="1" applyBorder="1" applyAlignment="1">
      <alignment horizontal="center"/>
    </xf>
    <xf numFmtId="0" fontId="1" fillId="0" borderId="3" xfId="0" applyFont="1" applyBorder="1" applyAlignment="1">
      <alignment vertical="top"/>
    </xf>
    <xf numFmtId="0" fontId="1" fillId="0" borderId="16" xfId="0" applyFont="1" applyBorder="1" applyAlignment="1">
      <alignment vertical="top"/>
    </xf>
    <xf numFmtId="0" fontId="1" fillId="0" borderId="24" xfId="0" applyFont="1" applyBorder="1"/>
    <xf numFmtId="0" fontId="1" fillId="0" borderId="25" xfId="0" applyFont="1" applyBorder="1"/>
    <xf numFmtId="0" fontId="1" fillId="0" borderId="25" xfId="0" applyFont="1" applyBorder="1" applyAlignment="1">
      <alignment horizontal="center"/>
    </xf>
    <xf numFmtId="9" fontId="1" fillId="0" borderId="26" xfId="0" applyNumberFormat="1" applyFont="1" applyBorder="1" applyAlignment="1">
      <alignment horizontal="center"/>
    </xf>
    <xf numFmtId="9" fontId="1" fillId="0" borderId="27" xfId="0" applyNumberFormat="1"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23" xfId="0" applyFont="1" applyBorder="1" applyAlignment="1">
      <alignment horizontal="center"/>
    </xf>
    <xf numFmtId="9" fontId="4" fillId="0" borderId="16" xfId="0" applyNumberFormat="1" applyFont="1" applyBorder="1" applyAlignment="1">
      <alignment horizontal="left" vertical="top" wrapText="1"/>
    </xf>
    <xf numFmtId="0" fontId="4" fillId="0" borderId="17" xfId="0" applyFont="1" applyBorder="1" applyAlignment="1">
      <alignment horizontal="left" vertical="top" wrapText="1"/>
    </xf>
    <xf numFmtId="0" fontId="4" fillId="0" borderId="23" xfId="0" applyFont="1" applyBorder="1" applyAlignment="1">
      <alignment horizontal="left" vertical="top" wrapText="1"/>
    </xf>
    <xf numFmtId="0" fontId="2" fillId="0" borderId="1" xfId="0" applyFont="1" applyBorder="1" applyAlignment="1">
      <alignment horizontal="center" vertical="center"/>
    </xf>
    <xf numFmtId="0" fontId="0" fillId="0" borderId="0" xfId="0" quotePrefix="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3:Q30"/>
  <sheetViews>
    <sheetView tabSelected="1" workbookViewId="0">
      <selection activeCell="M32" sqref="M32"/>
    </sheetView>
  </sheetViews>
  <sheetFormatPr defaultRowHeight="15"/>
  <cols>
    <col min="2" max="2" width="20.140625" bestFit="1" customWidth="1"/>
    <col min="3" max="4" width="9.140625" customWidth="1"/>
    <col min="5" max="5" width="10.5703125" bestFit="1" customWidth="1"/>
    <col min="6" max="6" width="9.140625" hidden="1" customWidth="1"/>
    <col min="7" max="7" width="15.7109375" customWidth="1"/>
    <col min="8" max="8" width="15.7109375" hidden="1" customWidth="1"/>
    <col min="9" max="9" width="15.7109375" customWidth="1"/>
    <col min="10" max="10" width="15.7109375" hidden="1" customWidth="1"/>
    <col min="11" max="11" width="15.7109375" customWidth="1"/>
    <col min="12" max="12" width="15.7109375" hidden="1" customWidth="1"/>
    <col min="13" max="13" width="15.7109375" customWidth="1"/>
    <col min="14" max="14" width="15.7109375" hidden="1" customWidth="1"/>
    <col min="15" max="15" width="15.7109375" customWidth="1"/>
    <col min="16" max="16" width="15.7109375" hidden="1" customWidth="1"/>
    <col min="17" max="17" width="15.7109375" customWidth="1"/>
  </cols>
  <sheetData>
    <row r="3" spans="2:17" s="3" customFormat="1" ht="18.75">
      <c r="E3" s="39"/>
      <c r="F3" s="60" t="s">
        <v>4</v>
      </c>
      <c r="G3" s="60"/>
      <c r="H3" s="60" t="s">
        <v>5</v>
      </c>
      <c r="I3" s="60"/>
      <c r="J3" s="60" t="s">
        <v>6</v>
      </c>
      <c r="K3" s="60"/>
      <c r="L3" s="60" t="s">
        <v>7</v>
      </c>
      <c r="M3" s="60"/>
      <c r="N3" s="60" t="s">
        <v>8</v>
      </c>
      <c r="O3" s="60"/>
      <c r="P3" s="60" t="s">
        <v>9</v>
      </c>
      <c r="Q3" s="60"/>
    </row>
    <row r="4" spans="2:17" ht="19.5" thickBot="1">
      <c r="B4" s="1" t="s">
        <v>15</v>
      </c>
      <c r="C4" s="61" t="s">
        <v>24</v>
      </c>
      <c r="D4" s="61" t="s">
        <v>23</v>
      </c>
      <c r="E4" s="2" t="s">
        <v>12</v>
      </c>
      <c r="F4" s="6" t="s">
        <v>10</v>
      </c>
      <c r="G4" s="6" t="s">
        <v>11</v>
      </c>
      <c r="H4" s="6" t="s">
        <v>10</v>
      </c>
      <c r="I4" s="6" t="s">
        <v>11</v>
      </c>
      <c r="J4" s="6" t="s">
        <v>10</v>
      </c>
      <c r="K4" s="6" t="s">
        <v>11</v>
      </c>
      <c r="L4" s="6" t="s">
        <v>10</v>
      </c>
      <c r="M4" s="6" t="s">
        <v>11</v>
      </c>
      <c r="N4" s="6" t="s">
        <v>10</v>
      </c>
      <c r="O4" s="6" t="s">
        <v>11</v>
      </c>
      <c r="P4" s="6" t="s">
        <v>10</v>
      </c>
      <c r="Q4" s="6" t="s">
        <v>11</v>
      </c>
    </row>
    <row r="5" spans="2:17" s="1" customFormat="1" ht="18.75">
      <c r="B5" s="7" t="s">
        <v>14</v>
      </c>
      <c r="C5" s="8"/>
      <c r="D5" s="8"/>
      <c r="E5" s="9">
        <f>SUM(F5:Q5)</f>
        <v>12108.994999999999</v>
      </c>
      <c r="F5" s="26"/>
      <c r="G5" s="11">
        <f>SUM(G6:G9)</f>
        <v>0</v>
      </c>
      <c r="H5" s="26"/>
      <c r="I5" s="11">
        <f>SUM(I6:I9)</f>
        <v>2528</v>
      </c>
      <c r="J5" s="26"/>
      <c r="K5" s="11">
        <f>SUM(K6:K9)</f>
        <v>4455</v>
      </c>
      <c r="L5" s="26"/>
      <c r="M5" s="11">
        <f>SUM(M6:M9)</f>
        <v>5125.9949999999999</v>
      </c>
      <c r="N5" s="26"/>
      <c r="O5" s="11">
        <f>SUM(O6:O9)</f>
        <v>0</v>
      </c>
      <c r="P5" s="26"/>
      <c r="Q5" s="12">
        <f>SUM(Q6:Q9)</f>
        <v>0</v>
      </c>
    </row>
    <row r="6" spans="2:17">
      <c r="B6" s="13" t="s">
        <v>0</v>
      </c>
      <c r="C6" s="14">
        <v>158</v>
      </c>
      <c r="D6" s="14">
        <f>C6*1.04</f>
        <v>164.32</v>
      </c>
      <c r="E6" s="15"/>
      <c r="F6" s="4">
        <v>0</v>
      </c>
      <c r="G6" s="5">
        <f>F6*$C6</f>
        <v>0</v>
      </c>
      <c r="H6" s="4">
        <v>16</v>
      </c>
      <c r="I6" s="5">
        <f>H6*$C6</f>
        <v>2528</v>
      </c>
      <c r="J6" s="4">
        <v>8</v>
      </c>
      <c r="K6" s="5">
        <f>J6*$C6</f>
        <v>1264</v>
      </c>
      <c r="L6" s="4"/>
      <c r="M6" s="5">
        <f>L6*$D6</f>
        <v>0</v>
      </c>
      <c r="N6" s="4"/>
      <c r="O6" s="5">
        <f>N6*$C6</f>
        <v>0</v>
      </c>
      <c r="P6" s="4"/>
      <c r="Q6" s="16">
        <f>P6*$C6</f>
        <v>0</v>
      </c>
    </row>
    <row r="7" spans="2:17">
      <c r="B7" s="13" t="s">
        <v>1</v>
      </c>
      <c r="C7" s="14">
        <v>117</v>
      </c>
      <c r="D7" s="14">
        <f>C7*1.05</f>
        <v>122.85000000000001</v>
      </c>
      <c r="E7" s="15"/>
      <c r="F7" s="4">
        <v>0</v>
      </c>
      <c r="G7" s="5">
        <f t="shared" ref="G7:I8" si="0">F7*$C7</f>
        <v>0</v>
      </c>
      <c r="H7" s="4">
        <v>0</v>
      </c>
      <c r="I7" s="5">
        <f t="shared" si="0"/>
        <v>0</v>
      </c>
      <c r="J7" s="4">
        <v>0</v>
      </c>
      <c r="K7" s="5">
        <f>J7*$C7</f>
        <v>0</v>
      </c>
      <c r="L7" s="4">
        <v>37.5</v>
      </c>
      <c r="M7" s="5">
        <f t="shared" ref="M7:M8" si="1">L7*$D7</f>
        <v>4606.875</v>
      </c>
      <c r="N7" s="4"/>
      <c r="O7" s="5">
        <f>N7*$C7</f>
        <v>0</v>
      </c>
      <c r="P7" s="4"/>
      <c r="Q7" s="16">
        <f>P7*$C7</f>
        <v>0</v>
      </c>
    </row>
    <row r="8" spans="2:17">
      <c r="B8" s="13" t="s">
        <v>3</v>
      </c>
      <c r="C8" s="14">
        <v>126</v>
      </c>
      <c r="D8" s="14">
        <f>C8*1.03</f>
        <v>129.78</v>
      </c>
      <c r="E8" s="15"/>
      <c r="F8" s="4">
        <v>0</v>
      </c>
      <c r="G8" s="5">
        <f t="shared" si="0"/>
        <v>0</v>
      </c>
      <c r="H8" s="4">
        <v>0</v>
      </c>
      <c r="I8" s="5">
        <f t="shared" si="0"/>
        <v>0</v>
      </c>
      <c r="J8" s="4">
        <v>14.5</v>
      </c>
      <c r="K8" s="5">
        <f>J8*$C8</f>
        <v>1827</v>
      </c>
      <c r="L8" s="4">
        <v>4</v>
      </c>
      <c r="M8" s="5">
        <f t="shared" si="1"/>
        <v>519.12</v>
      </c>
      <c r="N8" s="4"/>
      <c r="O8" s="5">
        <f>N8*$C8</f>
        <v>0</v>
      </c>
      <c r="P8" s="4"/>
      <c r="Q8" s="16">
        <f>P8*$C8</f>
        <v>0</v>
      </c>
    </row>
    <row r="9" spans="2:17" ht="15.75" thickBot="1">
      <c r="B9" s="27" t="s">
        <v>2</v>
      </c>
      <c r="C9" s="28"/>
      <c r="D9" s="28"/>
      <c r="E9" s="29"/>
      <c r="F9" s="30"/>
      <c r="G9" s="31">
        <v>0</v>
      </c>
      <c r="H9" s="30"/>
      <c r="I9" s="31">
        <v>0</v>
      </c>
      <c r="J9" s="30"/>
      <c r="K9" s="31">
        <f>2889-K19</f>
        <v>1364</v>
      </c>
      <c r="L9" s="30"/>
      <c r="M9" s="31">
        <v>0</v>
      </c>
      <c r="N9" s="30"/>
      <c r="O9" s="31">
        <v>0</v>
      </c>
      <c r="P9" s="30"/>
      <c r="Q9" s="32">
        <v>0</v>
      </c>
    </row>
    <row r="10" spans="2:17" s="1" customFormat="1" ht="18.75">
      <c r="B10" s="17" t="s">
        <v>16</v>
      </c>
      <c r="C10" s="18"/>
      <c r="D10" s="18"/>
      <c r="E10" s="19">
        <f>SUM(F10:Q10)</f>
        <v>15503.5</v>
      </c>
      <c r="F10" s="23"/>
      <c r="G10" s="24">
        <f>SUM(G11:G14)</f>
        <v>0</v>
      </c>
      <c r="H10" s="23"/>
      <c r="I10" s="24">
        <f>SUM(I11:I14)</f>
        <v>1264</v>
      </c>
      <c r="J10" s="23"/>
      <c r="K10" s="24">
        <f>SUM(K11:K14)</f>
        <v>7231</v>
      </c>
      <c r="L10" s="23"/>
      <c r="M10" s="24">
        <f>SUM(M11:M14)</f>
        <v>7008.5</v>
      </c>
      <c r="N10" s="23"/>
      <c r="O10" s="24">
        <f>SUM(O11:O14)</f>
        <v>0</v>
      </c>
      <c r="P10" s="23"/>
      <c r="Q10" s="25">
        <f>SUM(Q11:Q14)</f>
        <v>0</v>
      </c>
    </row>
    <row r="11" spans="2:17">
      <c r="B11" s="13" t="s">
        <v>0</v>
      </c>
      <c r="C11" s="14">
        <v>158</v>
      </c>
      <c r="D11" s="14">
        <f>C11*1.04</f>
        <v>164.32</v>
      </c>
      <c r="E11" s="15"/>
      <c r="F11" s="4">
        <v>0</v>
      </c>
      <c r="G11" s="5">
        <f>F11*$C11</f>
        <v>0</v>
      </c>
      <c r="H11" s="4">
        <v>8</v>
      </c>
      <c r="I11" s="5">
        <f>H11*$C11</f>
        <v>1264</v>
      </c>
      <c r="J11" s="4">
        <v>8</v>
      </c>
      <c r="K11" s="5">
        <f>J11*$C11</f>
        <v>1264</v>
      </c>
      <c r="L11" s="4"/>
      <c r="M11" s="5">
        <f>L11*$D11</f>
        <v>0</v>
      </c>
      <c r="N11" s="4"/>
      <c r="O11" s="5">
        <f>N11*$C11</f>
        <v>0</v>
      </c>
      <c r="P11" s="4"/>
      <c r="Q11" s="16">
        <f>P11*$C11</f>
        <v>0</v>
      </c>
    </row>
    <row r="12" spans="2:17">
      <c r="B12" s="13" t="s">
        <v>1</v>
      </c>
      <c r="C12" s="14">
        <v>117</v>
      </c>
      <c r="D12" s="14">
        <f>C12*1.05</f>
        <v>122.85000000000001</v>
      </c>
      <c r="E12" s="15"/>
      <c r="F12" s="4">
        <v>0</v>
      </c>
      <c r="G12" s="5">
        <f t="shared" ref="G12:I13" si="2">F12*$C12</f>
        <v>0</v>
      </c>
      <c r="H12" s="4">
        <v>0</v>
      </c>
      <c r="I12" s="5">
        <f t="shared" si="2"/>
        <v>0</v>
      </c>
      <c r="J12" s="4">
        <v>51</v>
      </c>
      <c r="K12" s="5">
        <f>J12*$C12</f>
        <v>5967</v>
      </c>
      <c r="L12" s="4">
        <v>50</v>
      </c>
      <c r="M12" s="5">
        <f t="shared" ref="M12:M13" si="3">L12*$D12</f>
        <v>6142.5</v>
      </c>
      <c r="N12" s="4"/>
      <c r="O12" s="5">
        <f>N12*$C12</f>
        <v>0</v>
      </c>
      <c r="P12" s="4"/>
      <c r="Q12" s="16">
        <f>P12*$C12</f>
        <v>0</v>
      </c>
    </row>
    <row r="13" spans="2:17">
      <c r="B13" s="13" t="s">
        <v>3</v>
      </c>
      <c r="C13" s="14">
        <v>126</v>
      </c>
      <c r="D13" s="14">
        <f>C13*1.03</f>
        <v>129.78</v>
      </c>
      <c r="E13" s="15"/>
      <c r="F13" s="4">
        <v>0</v>
      </c>
      <c r="G13" s="5">
        <f t="shared" si="2"/>
        <v>0</v>
      </c>
      <c r="H13" s="4">
        <v>0</v>
      </c>
      <c r="I13" s="5">
        <f t="shared" si="2"/>
        <v>0</v>
      </c>
      <c r="J13" s="4">
        <v>0</v>
      </c>
      <c r="K13" s="5">
        <f>J13*$C13</f>
        <v>0</v>
      </c>
      <c r="L13" s="4"/>
      <c r="M13" s="5">
        <f t="shared" si="3"/>
        <v>0</v>
      </c>
      <c r="N13" s="4"/>
      <c r="O13" s="5">
        <f>N13*$C13</f>
        <v>0</v>
      </c>
      <c r="P13" s="4"/>
      <c r="Q13" s="16">
        <f>P13*$C13</f>
        <v>0</v>
      </c>
    </row>
    <row r="14" spans="2:17" ht="15.75" thickBot="1">
      <c r="B14" s="13" t="s">
        <v>2</v>
      </c>
      <c r="C14" s="14"/>
      <c r="D14" s="14"/>
      <c r="E14" s="15"/>
      <c r="F14" s="20"/>
      <c r="G14" s="21">
        <v>0</v>
      </c>
      <c r="H14" s="20"/>
      <c r="I14" s="21">
        <v>0</v>
      </c>
      <c r="J14" s="20"/>
      <c r="K14" s="21">
        <v>0</v>
      </c>
      <c r="L14" s="20"/>
      <c r="M14" s="21">
        <v>866</v>
      </c>
      <c r="N14" s="20"/>
      <c r="O14" s="21">
        <v>0</v>
      </c>
      <c r="P14" s="20"/>
      <c r="Q14" s="22">
        <v>0</v>
      </c>
    </row>
    <row r="15" spans="2:17" s="1" customFormat="1" ht="18.75">
      <c r="B15" s="7" t="s">
        <v>17</v>
      </c>
      <c r="C15" s="8"/>
      <c r="D15" s="8"/>
      <c r="E15" s="9">
        <f>SUM(F15:Q15)</f>
        <v>15238</v>
      </c>
      <c r="F15" s="10"/>
      <c r="G15" s="11">
        <f>SUM(G16:G19)</f>
        <v>117</v>
      </c>
      <c r="H15" s="10"/>
      <c r="I15" s="11">
        <f>SUM(I16:I19)</f>
        <v>12192</v>
      </c>
      <c r="J15" s="10"/>
      <c r="K15" s="11">
        <f>SUM(K16:K19)</f>
        <v>2929</v>
      </c>
      <c r="L15" s="10"/>
      <c r="M15" s="11">
        <f>SUM(M16:M19)</f>
        <v>0</v>
      </c>
      <c r="N15" s="10"/>
      <c r="O15" s="11">
        <f>SUM(O16:O19)</f>
        <v>0</v>
      </c>
      <c r="P15" s="10"/>
      <c r="Q15" s="12">
        <f>SUM(Q16:Q19)</f>
        <v>0</v>
      </c>
    </row>
    <row r="16" spans="2:17">
      <c r="B16" s="13" t="s">
        <v>0</v>
      </c>
      <c r="C16" s="14">
        <v>158</v>
      </c>
      <c r="D16" s="14">
        <f>C16*1.04</f>
        <v>164.32</v>
      </c>
      <c r="E16" s="15"/>
      <c r="F16" s="4">
        <v>0</v>
      </c>
      <c r="G16" s="5">
        <f>F16*$C16</f>
        <v>0</v>
      </c>
      <c r="H16" s="4">
        <v>16</v>
      </c>
      <c r="I16" s="5">
        <f>H16*$C16</f>
        <v>2528</v>
      </c>
      <c r="J16" s="4">
        <v>0</v>
      </c>
      <c r="K16" s="5">
        <f>J16*$C16</f>
        <v>0</v>
      </c>
      <c r="L16" s="4"/>
      <c r="M16" s="5">
        <f>L16*$D16</f>
        <v>0</v>
      </c>
      <c r="N16" s="4"/>
      <c r="O16" s="5">
        <f>N16*$C16</f>
        <v>0</v>
      </c>
      <c r="P16" s="4"/>
      <c r="Q16" s="16">
        <f>P16*$C16</f>
        <v>0</v>
      </c>
    </row>
    <row r="17" spans="2:17">
      <c r="B17" s="13" t="s">
        <v>1</v>
      </c>
      <c r="C17" s="14">
        <v>117</v>
      </c>
      <c r="D17" s="14">
        <f>C17*1.05</f>
        <v>122.85000000000001</v>
      </c>
      <c r="E17" s="15"/>
      <c r="F17" s="4">
        <v>1</v>
      </c>
      <c r="G17" s="5">
        <f>F17*$C17</f>
        <v>117</v>
      </c>
      <c r="H17" s="4">
        <v>32</v>
      </c>
      <c r="I17" s="5">
        <f>H17*$C17</f>
        <v>3744</v>
      </c>
      <c r="J17" s="4">
        <v>12</v>
      </c>
      <c r="K17" s="5">
        <f>J17*$C17</f>
        <v>1404</v>
      </c>
      <c r="L17" s="4"/>
      <c r="M17" s="5">
        <f t="shared" ref="M17:M18" si="4">L17*$D17</f>
        <v>0</v>
      </c>
      <c r="N17" s="4"/>
      <c r="O17" s="5">
        <f>N17*$C17</f>
        <v>0</v>
      </c>
      <c r="P17" s="4"/>
      <c r="Q17" s="16">
        <f>P17*$C17</f>
        <v>0</v>
      </c>
    </row>
    <row r="18" spans="2:17">
      <c r="B18" s="13" t="s">
        <v>3</v>
      </c>
      <c r="C18" s="14">
        <v>126</v>
      </c>
      <c r="D18" s="14">
        <f>C18*1.03</f>
        <v>129.78</v>
      </c>
      <c r="E18" s="15"/>
      <c r="F18" s="4">
        <v>0</v>
      </c>
      <c r="G18" s="5">
        <f>F18*$C18</f>
        <v>0</v>
      </c>
      <c r="H18" s="4">
        <v>0</v>
      </c>
      <c r="I18" s="5">
        <f>H18*$C18</f>
        <v>0</v>
      </c>
      <c r="J18" s="4">
        <v>0</v>
      </c>
      <c r="K18" s="5">
        <f>J18*$C18</f>
        <v>0</v>
      </c>
      <c r="L18" s="4"/>
      <c r="M18" s="5">
        <f t="shared" si="4"/>
        <v>0</v>
      </c>
      <c r="N18" s="4"/>
      <c r="O18" s="5">
        <f>N18*$C18</f>
        <v>0</v>
      </c>
      <c r="P18" s="4"/>
      <c r="Q18" s="16">
        <f>P18*$C18</f>
        <v>0</v>
      </c>
    </row>
    <row r="19" spans="2:17" ht="15.75" thickBot="1">
      <c r="B19" s="13" t="s">
        <v>2</v>
      </c>
      <c r="C19" s="14"/>
      <c r="D19" s="14"/>
      <c r="E19" s="15"/>
      <c r="F19" s="20"/>
      <c r="G19" s="21">
        <v>0</v>
      </c>
      <c r="H19" s="20"/>
      <c r="I19" s="21">
        <v>5920</v>
      </c>
      <c r="J19" s="20"/>
      <c r="K19" s="21">
        <v>1525</v>
      </c>
      <c r="L19" s="20"/>
      <c r="M19" s="21">
        <v>0</v>
      </c>
      <c r="N19" s="20"/>
      <c r="O19" s="21">
        <v>0</v>
      </c>
      <c r="P19" s="20"/>
      <c r="Q19" s="22">
        <v>0</v>
      </c>
    </row>
    <row r="20" spans="2:17" s="1" customFormat="1" ht="19.5" thickBot="1">
      <c r="B20" s="33" t="s">
        <v>13</v>
      </c>
      <c r="C20" s="34"/>
      <c r="D20" s="34"/>
      <c r="E20" s="35">
        <f>E15+E5+E10</f>
        <v>42850.494999999995</v>
      </c>
      <c r="F20" s="36"/>
      <c r="G20" s="37">
        <f>G15+G5+G10</f>
        <v>117</v>
      </c>
      <c r="H20" s="36"/>
      <c r="I20" s="37">
        <f>I15+I5+I10</f>
        <v>15984</v>
      </c>
      <c r="J20" s="36"/>
      <c r="K20" s="37">
        <f>K15+K5+K10</f>
        <v>14615</v>
      </c>
      <c r="L20" s="36"/>
      <c r="M20" s="37">
        <f>M15+M5+M10</f>
        <v>12134.494999999999</v>
      </c>
      <c r="N20" s="36"/>
      <c r="O20" s="37">
        <f>O15+O5+O10</f>
        <v>0</v>
      </c>
      <c r="P20" s="36"/>
      <c r="Q20" s="38">
        <f>Q15+Q5+Q10</f>
        <v>0</v>
      </c>
    </row>
    <row r="21" spans="2:17" ht="15.75" thickBot="1"/>
    <row r="22" spans="2:17" ht="16.5" thickBot="1">
      <c r="E22" t="s">
        <v>22</v>
      </c>
      <c r="G22" s="54" t="s">
        <v>21</v>
      </c>
      <c r="H22" s="55"/>
      <c r="I22" s="55"/>
      <c r="J22" s="55"/>
      <c r="K22" s="55"/>
      <c r="L22" s="55"/>
      <c r="M22" s="55"/>
      <c r="N22" s="55"/>
      <c r="O22" s="55"/>
      <c r="P22" s="55"/>
      <c r="Q22" s="56"/>
    </row>
    <row r="23" spans="2:17" ht="19.5" thickBot="1">
      <c r="B23" s="7" t="s">
        <v>14</v>
      </c>
      <c r="C23" s="8"/>
      <c r="D23" s="8"/>
      <c r="E23" s="9" t="s">
        <v>18</v>
      </c>
      <c r="F23" s="49"/>
      <c r="G23" s="52">
        <f>SUM(G24:G27)</f>
        <v>0</v>
      </c>
      <c r="H23" s="42"/>
      <c r="I23" s="41">
        <v>0</v>
      </c>
      <c r="J23" s="42"/>
      <c r="K23" s="41">
        <v>0.15</v>
      </c>
      <c r="L23" s="42"/>
      <c r="M23" s="41">
        <v>0.3</v>
      </c>
      <c r="N23" s="42"/>
      <c r="O23" s="41"/>
      <c r="P23" s="42"/>
      <c r="Q23" s="43"/>
    </row>
    <row r="24" spans="2:17" ht="19.5" thickBot="1">
      <c r="B24" s="40" t="s">
        <v>16</v>
      </c>
      <c r="C24" s="34"/>
      <c r="D24" s="34"/>
      <c r="E24" s="35" t="s">
        <v>19</v>
      </c>
      <c r="F24" s="50"/>
      <c r="G24" s="53">
        <f>SUM(G25:G28)</f>
        <v>0</v>
      </c>
      <c r="H24" s="45"/>
      <c r="I24" s="44">
        <v>0</v>
      </c>
      <c r="J24" s="45"/>
      <c r="K24" s="44">
        <v>0.08</v>
      </c>
      <c r="L24" s="45"/>
      <c r="M24" s="44">
        <v>0.12</v>
      </c>
      <c r="N24" s="45"/>
      <c r="O24" s="44"/>
      <c r="P24" s="45"/>
      <c r="Q24" s="46"/>
    </row>
    <row r="25" spans="2:17" ht="19.5" thickBot="1">
      <c r="B25" s="40" t="s">
        <v>17</v>
      </c>
      <c r="C25" s="34"/>
      <c r="D25" s="34"/>
      <c r="E25" s="35" t="s">
        <v>20</v>
      </c>
      <c r="F25" s="51"/>
      <c r="G25" s="53">
        <f>SUM(G26:G29)</f>
        <v>0</v>
      </c>
      <c r="H25" s="44"/>
      <c r="I25" s="44">
        <v>0.75</v>
      </c>
      <c r="J25" s="44"/>
      <c r="K25" s="44">
        <v>1</v>
      </c>
      <c r="L25" s="44"/>
      <c r="M25" s="44">
        <v>1</v>
      </c>
      <c r="N25" s="44"/>
      <c r="O25" s="44">
        <v>1</v>
      </c>
      <c r="P25" s="44"/>
      <c r="Q25" s="46">
        <v>1</v>
      </c>
    </row>
    <row r="26" spans="2:17" ht="15.75" thickBot="1"/>
    <row r="27" spans="2:17" ht="16.5" thickBot="1">
      <c r="G27" s="54" t="s">
        <v>25</v>
      </c>
      <c r="H27" s="55"/>
      <c r="I27" s="55"/>
      <c r="J27" s="55"/>
      <c r="K27" s="55"/>
      <c r="L27" s="55"/>
      <c r="M27" s="55"/>
      <c r="N27" s="55"/>
      <c r="O27" s="55"/>
      <c r="P27" s="55"/>
      <c r="Q27" s="56"/>
    </row>
    <row r="28" spans="2:17" ht="41.25" customHeight="1" thickBot="1">
      <c r="B28" s="47" t="s">
        <v>14</v>
      </c>
      <c r="C28" s="8"/>
      <c r="D28" s="8"/>
      <c r="E28" s="9"/>
      <c r="F28" s="49"/>
      <c r="G28" s="57" t="s">
        <v>27</v>
      </c>
      <c r="H28" s="58"/>
      <c r="I28" s="58"/>
      <c r="J28" s="58"/>
      <c r="K28" s="58"/>
      <c r="L28" s="58"/>
      <c r="M28" s="58"/>
      <c r="N28" s="58"/>
      <c r="O28" s="58"/>
      <c r="P28" s="58"/>
      <c r="Q28" s="59"/>
    </row>
    <row r="29" spans="2:17" ht="32.1" customHeight="1" thickBot="1">
      <c r="B29" s="48" t="s">
        <v>16</v>
      </c>
      <c r="C29" s="34"/>
      <c r="D29" s="34"/>
      <c r="E29" s="35"/>
      <c r="F29" s="50"/>
      <c r="G29" s="57" t="s">
        <v>26</v>
      </c>
      <c r="H29" s="58"/>
      <c r="I29" s="58"/>
      <c r="J29" s="58"/>
      <c r="K29" s="58"/>
      <c r="L29" s="58"/>
      <c r="M29" s="58"/>
      <c r="N29" s="58"/>
      <c r="O29" s="58"/>
      <c r="P29" s="58"/>
      <c r="Q29" s="59"/>
    </row>
    <row r="30" spans="2:17" ht="32.1" customHeight="1" thickBot="1">
      <c r="B30" s="48" t="s">
        <v>17</v>
      </c>
      <c r="C30" s="34"/>
      <c r="D30" s="34"/>
      <c r="E30" s="35"/>
      <c r="F30" s="51"/>
      <c r="G30" s="57" t="s">
        <v>28</v>
      </c>
      <c r="H30" s="58"/>
      <c r="I30" s="58"/>
      <c r="J30" s="58"/>
      <c r="K30" s="58"/>
      <c r="L30" s="58"/>
      <c r="M30" s="58"/>
      <c r="N30" s="58"/>
      <c r="O30" s="58"/>
      <c r="P30" s="58"/>
      <c r="Q30" s="59"/>
    </row>
  </sheetData>
  <mergeCells count="11">
    <mergeCell ref="N3:O3"/>
    <mergeCell ref="G27:Q27"/>
    <mergeCell ref="G28:Q28"/>
    <mergeCell ref="G29:Q29"/>
    <mergeCell ref="G30:Q30"/>
    <mergeCell ref="G22:Q22"/>
    <mergeCell ref="P3:Q3"/>
    <mergeCell ref="F3:G3"/>
    <mergeCell ref="H3:I3"/>
    <mergeCell ref="J3:K3"/>
    <mergeCell ref="L3:M3"/>
  </mergeCells>
  <pageMargins left="0.64" right="0.7" top="0.88" bottom="0.75" header="0.3" footer="0.3"/>
  <pageSetup scale="85" orientation="landscape" r:id="rId1"/>
  <headerFooter>
    <oddHeader>&amp;C&amp;22PHENIX STAVE MONTHLY REPORT</oddHeader>
    <oddFooter>&amp;LEric C. Anderssen&amp;CPage &amp;P&amp;R&amp;D</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 Anderssen</dc:creator>
  <cp:lastModifiedBy>Eric C. Anderssen</cp:lastModifiedBy>
  <cp:lastPrinted>2008-11-11T04:53:55Z</cp:lastPrinted>
  <dcterms:created xsi:type="dcterms:W3CDTF">2008-10-06T23:30:25Z</dcterms:created>
  <dcterms:modified xsi:type="dcterms:W3CDTF">2008-11-11T04:53:58Z</dcterms:modified>
</cp:coreProperties>
</file>