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730" windowHeight="13680"/>
  </bookViews>
  <sheets>
    <sheet name="Barrel Mounts" sheetId="2" r:id="rId1"/>
    <sheet name="Space Frame" sheetId="1" r:id="rId2"/>
    <sheet name="Rollup" sheetId="4" r:id="rId3"/>
  </sheets>
  <definedNames>
    <definedName name="_xlnm.Print_Area" localSheetId="1">'Space Frame'!$B$3:$AA$30</definedName>
  </definedNames>
  <calcPr calcId="125725"/>
</workbook>
</file>

<file path=xl/calcChain.xml><?xml version="1.0" encoding="utf-8"?>
<calcChain xmlns="http://schemas.openxmlformats.org/spreadsheetml/2006/main">
  <c r="E26" i="1"/>
  <c r="E26" i="2"/>
  <c r="C6"/>
  <c r="C6" i="1"/>
  <c r="G25" i="2"/>
  <c r="G24" s="1"/>
  <c r="G23" s="1"/>
  <c r="X20"/>
  <c r="V20"/>
  <c r="T20"/>
  <c r="R20"/>
  <c r="P20"/>
  <c r="N20"/>
  <c r="L20"/>
  <c r="C18"/>
  <c r="U18" s="1"/>
  <c r="C17"/>
  <c r="U17" s="1"/>
  <c r="C16"/>
  <c r="U16" s="1"/>
  <c r="U15" s="1"/>
  <c r="C13"/>
  <c r="S13" s="1"/>
  <c r="C12"/>
  <c r="S12" s="1"/>
  <c r="C11"/>
  <c r="S11" s="1"/>
  <c r="U8"/>
  <c r="S8"/>
  <c r="Q8"/>
  <c r="O8"/>
  <c r="M8"/>
  <c r="K8"/>
  <c r="I8"/>
  <c r="G8"/>
  <c r="D8"/>
  <c r="D18" s="1"/>
  <c r="U7"/>
  <c r="S7"/>
  <c r="Q7"/>
  <c r="O7"/>
  <c r="M7"/>
  <c r="K7"/>
  <c r="I7"/>
  <c r="G7"/>
  <c r="D7"/>
  <c r="D17" s="1"/>
  <c r="U6"/>
  <c r="U5" s="1"/>
  <c r="S6"/>
  <c r="Q6"/>
  <c r="Q5" s="1"/>
  <c r="O6"/>
  <c r="M6"/>
  <c r="M5" s="1"/>
  <c r="K6"/>
  <c r="I6"/>
  <c r="I5" s="1"/>
  <c r="G6"/>
  <c r="D6"/>
  <c r="D16" s="1"/>
  <c r="S5"/>
  <c r="O5"/>
  <c r="K5"/>
  <c r="G5"/>
  <c r="Y16" l="1"/>
  <c r="W16"/>
  <c r="Y18"/>
  <c r="W18"/>
  <c r="Y17"/>
  <c r="W17"/>
  <c r="S10"/>
  <c r="W6"/>
  <c r="Y7"/>
  <c r="W8"/>
  <c r="D11"/>
  <c r="I11"/>
  <c r="M11"/>
  <c r="Q11"/>
  <c r="U11"/>
  <c r="D12"/>
  <c r="I12"/>
  <c r="M12"/>
  <c r="Q12"/>
  <c r="U12"/>
  <c r="D13"/>
  <c r="I13"/>
  <c r="M13"/>
  <c r="Q13"/>
  <c r="U13"/>
  <c r="G16"/>
  <c r="K16"/>
  <c r="O16"/>
  <c r="S16"/>
  <c r="G17"/>
  <c r="K17"/>
  <c r="O17"/>
  <c r="S17"/>
  <c r="G18"/>
  <c r="K18"/>
  <c r="O18"/>
  <c r="S18"/>
  <c r="Y6"/>
  <c r="W7"/>
  <c r="Y8"/>
  <c r="G11"/>
  <c r="K11"/>
  <c r="O11"/>
  <c r="G12"/>
  <c r="K12"/>
  <c r="O12"/>
  <c r="G13"/>
  <c r="K13"/>
  <c r="O13"/>
  <c r="I16"/>
  <c r="M16"/>
  <c r="Q16"/>
  <c r="I17"/>
  <c r="M17"/>
  <c r="Q17"/>
  <c r="I18"/>
  <c r="M18"/>
  <c r="Q18"/>
  <c r="W12" l="1"/>
  <c r="Y12"/>
  <c r="I15"/>
  <c r="K10"/>
  <c r="Y5"/>
  <c r="O15"/>
  <c r="G15"/>
  <c r="Q10"/>
  <c r="I10"/>
  <c r="W5"/>
  <c r="E5" s="1"/>
  <c r="Z5" s="1"/>
  <c r="AA5" s="1"/>
  <c r="Y15"/>
  <c r="W13"/>
  <c r="Y13"/>
  <c r="W11"/>
  <c r="W10" s="1"/>
  <c r="Y11"/>
  <c r="Q15"/>
  <c r="Q20" s="1"/>
  <c r="M15"/>
  <c r="O10"/>
  <c r="G10"/>
  <c r="S15"/>
  <c r="S20" s="1"/>
  <c r="K15"/>
  <c r="U10"/>
  <c r="U20" s="1"/>
  <c r="M10"/>
  <c r="W15"/>
  <c r="W20" s="1"/>
  <c r="K20" l="1"/>
  <c r="Y10"/>
  <c r="Y20" s="1"/>
  <c r="G20"/>
  <c r="E15"/>
  <c r="E10"/>
  <c r="M20"/>
  <c r="I20"/>
  <c r="O20"/>
  <c r="Z10" l="1"/>
  <c r="AA10" s="1"/>
  <c r="E20"/>
  <c r="Z15"/>
  <c r="AA15" s="1"/>
  <c r="AA20" l="1"/>
  <c r="Z20"/>
  <c r="C17" i="1" l="1"/>
  <c r="O17" s="1"/>
  <c r="C18"/>
  <c r="U18" s="1"/>
  <c r="C16"/>
  <c r="U16" s="1"/>
  <c r="C12"/>
  <c r="U12" s="1"/>
  <c r="C13"/>
  <c r="U13" s="1"/>
  <c r="C11"/>
  <c r="U17"/>
  <c r="U11"/>
  <c r="U8"/>
  <c r="U5" s="1"/>
  <c r="U7"/>
  <c r="U6"/>
  <c r="S18"/>
  <c r="S17"/>
  <c r="S12"/>
  <c r="S11"/>
  <c r="S8"/>
  <c r="S7"/>
  <c r="S6"/>
  <c r="Q17"/>
  <c r="Q11"/>
  <c r="Q8"/>
  <c r="Q7"/>
  <c r="Q6"/>
  <c r="O18"/>
  <c r="O12"/>
  <c r="O11"/>
  <c r="O8"/>
  <c r="O5" s="1"/>
  <c r="O7"/>
  <c r="O6"/>
  <c r="M18"/>
  <c r="M17"/>
  <c r="M11"/>
  <c r="M8"/>
  <c r="M7"/>
  <c r="M6"/>
  <c r="K12"/>
  <c r="K11"/>
  <c r="K8"/>
  <c r="K7"/>
  <c r="K6"/>
  <c r="K5" s="1"/>
  <c r="I18"/>
  <c r="I17"/>
  <c r="I16"/>
  <c r="I11"/>
  <c r="I8"/>
  <c r="I7"/>
  <c r="I6"/>
  <c r="T20"/>
  <c r="G6"/>
  <c r="R20"/>
  <c r="X20"/>
  <c r="V20"/>
  <c r="W11"/>
  <c r="Y11"/>
  <c r="P20"/>
  <c r="D6"/>
  <c r="W6" s="1"/>
  <c r="D7"/>
  <c r="Y7" s="1"/>
  <c r="D8"/>
  <c r="W8" s="1"/>
  <c r="D12"/>
  <c r="W12" s="1"/>
  <c r="L20"/>
  <c r="N20"/>
  <c r="G25"/>
  <c r="G24" s="1"/>
  <c r="G23" s="1"/>
  <c r="G13"/>
  <c r="G12"/>
  <c r="G11"/>
  <c r="G8"/>
  <c r="G7"/>
  <c r="G17"/>
  <c r="G18"/>
  <c r="G16"/>
  <c r="D11"/>
  <c r="D16"/>
  <c r="W16" s="1"/>
  <c r="Y12"/>
  <c r="Q13" l="1"/>
  <c r="K17"/>
  <c r="Q5"/>
  <c r="S5"/>
  <c r="I13"/>
  <c r="O13"/>
  <c r="O10" s="1"/>
  <c r="Y8"/>
  <c r="D13"/>
  <c r="D18"/>
  <c r="K13"/>
  <c r="K10" s="1"/>
  <c r="M13"/>
  <c r="S13"/>
  <c r="S10" s="1"/>
  <c r="W7"/>
  <c r="W5" s="1"/>
  <c r="U10"/>
  <c r="D17"/>
  <c r="G5"/>
  <c r="I5"/>
  <c r="I12"/>
  <c r="I15"/>
  <c r="M5"/>
  <c r="M12"/>
  <c r="M10" s="1"/>
  <c r="Q12"/>
  <c r="Q10" s="1"/>
  <c r="Y16"/>
  <c r="Y6"/>
  <c r="Y5" s="1"/>
  <c r="K16"/>
  <c r="M16"/>
  <c r="M15" s="1"/>
  <c r="O16"/>
  <c r="O15" s="1"/>
  <c r="Q16"/>
  <c r="S16"/>
  <c r="S15" s="1"/>
  <c r="U15"/>
  <c r="K18"/>
  <c r="Q18"/>
  <c r="Q15" s="1"/>
  <c r="G15"/>
  <c r="G10"/>
  <c r="I10"/>
  <c r="U20"/>
  <c r="I20" l="1"/>
  <c r="S20"/>
  <c r="W18"/>
  <c r="Y18"/>
  <c r="G20"/>
  <c r="W13"/>
  <c r="W10" s="1"/>
  <c r="E10" s="1"/>
  <c r="Z10" s="1"/>
  <c r="AA10" s="1"/>
  <c r="Y13"/>
  <c r="Y10" s="1"/>
  <c r="E5"/>
  <c r="Z5" s="1"/>
  <c r="AA5" s="1"/>
  <c r="W17"/>
  <c r="W15" s="1"/>
  <c r="Y17"/>
  <c r="M20"/>
  <c r="Q20"/>
  <c r="O20"/>
  <c r="K15"/>
  <c r="K20" s="1"/>
  <c r="Y15" l="1"/>
  <c r="Y20" s="1"/>
  <c r="W20"/>
  <c r="E15"/>
  <c r="Z15" s="1"/>
  <c r="AA15" s="1"/>
  <c r="AA20" s="1"/>
  <c r="Z20" l="1"/>
  <c r="E20"/>
</calcChain>
</file>

<file path=xl/sharedStrings.xml><?xml version="1.0" encoding="utf-8"?>
<sst xmlns="http://schemas.openxmlformats.org/spreadsheetml/2006/main" count="128" uniqueCount="36">
  <si>
    <t>Eng</t>
  </si>
  <si>
    <t>Tech</t>
  </si>
  <si>
    <t>Procurement</t>
  </si>
  <si>
    <t>Shop</t>
  </si>
  <si>
    <t>July</t>
  </si>
  <si>
    <t>August</t>
  </si>
  <si>
    <t>September</t>
  </si>
  <si>
    <t>October</t>
  </si>
  <si>
    <t>HRS</t>
  </si>
  <si>
    <t>Cost</t>
  </si>
  <si>
    <t>YTD</t>
  </si>
  <si>
    <t>Totals</t>
  </si>
  <si>
    <t>Percent Completion based on hours worked</t>
  </si>
  <si>
    <t>09 rate</t>
  </si>
  <si>
    <t>ETC</t>
  </si>
  <si>
    <t>Reserve</t>
  </si>
  <si>
    <t>February</t>
  </si>
  <si>
    <t>WBS Barrel Supports</t>
  </si>
  <si>
    <t>5.2.2 Tooling</t>
  </si>
  <si>
    <t>5.2.3 Fabrication</t>
  </si>
  <si>
    <t>5.2.4 Material</t>
  </si>
  <si>
    <t>10 rate</t>
  </si>
  <si>
    <t>March</t>
  </si>
  <si>
    <t>April</t>
  </si>
  <si>
    <t>May</t>
  </si>
  <si>
    <t>June</t>
  </si>
  <si>
    <t>Budget</t>
  </si>
  <si>
    <t>w/o Contingency</t>
  </si>
  <si>
    <t>WBS Barrel Mounts</t>
  </si>
  <si>
    <t>4.2.2 Tooling</t>
  </si>
  <si>
    <t>4.2.3 Fabrication</t>
  </si>
  <si>
    <t>4.2.4 Material</t>
  </si>
  <si>
    <t>Material ordered</t>
  </si>
  <si>
    <t>EST</t>
  </si>
  <si>
    <t>Progress as of end of Current Month</t>
  </si>
  <si>
    <t>Material (CN60) Order, and review of Drawings for materials.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</si>
</sst>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0" xfId="0" applyBorder="1"/>
    <xf numFmtId="164" fontId="0" fillId="0" borderId="0" xfId="0" applyNumberFormat="1" applyBorder="1"/>
    <xf numFmtId="164" fontId="0" fillId="0" borderId="8" xfId="0" applyNumberFormat="1" applyBorder="1"/>
    <xf numFmtId="0" fontId="1" fillId="0" borderId="7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0" fillId="0" borderId="9" xfId="0" applyNumberForma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12" xfId="0" applyBorder="1" applyAlignment="1">
      <alignment horizontal="left" indent="1"/>
    </xf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0" borderId="20" xfId="0" applyFont="1" applyBorder="1"/>
    <xf numFmtId="0" fontId="1" fillId="0" borderId="16" xfId="0" applyFont="1" applyBorder="1"/>
    <xf numFmtId="9" fontId="1" fillId="0" borderId="21" xfId="0" applyNumberFormat="1" applyFont="1" applyBorder="1" applyAlignment="1">
      <alignment horizontal="center"/>
    </xf>
    <xf numFmtId="9" fontId="1" fillId="0" borderId="21" xfId="0" applyNumberFormat="1" applyFont="1" applyBorder="1"/>
    <xf numFmtId="9" fontId="1" fillId="0" borderId="22" xfId="0" applyNumberFormat="1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9" fontId="1" fillId="0" borderId="18" xfId="0" applyNumberFormat="1" applyFont="1" applyBorder="1"/>
    <xf numFmtId="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9" fontId="1" fillId="0" borderId="23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0" fillId="0" borderId="0" xfId="0" quotePrefix="1"/>
    <xf numFmtId="0" fontId="0" fillId="0" borderId="25" xfId="0" applyFill="1" applyBorder="1" applyAlignment="1">
      <alignment horizontal="center"/>
    </xf>
    <xf numFmtId="164" fontId="1" fillId="0" borderId="16" xfId="0" applyNumberFormat="1" applyFont="1" applyBorder="1"/>
    <xf numFmtId="164" fontId="1" fillId="0" borderId="26" xfId="0" applyNumberFormat="1" applyFont="1" applyBorder="1"/>
    <xf numFmtId="0" fontId="0" fillId="0" borderId="7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0" fontId="0" fillId="0" borderId="32" xfId="0" applyBorder="1"/>
    <xf numFmtId="0" fontId="1" fillId="0" borderId="28" xfId="0" applyFont="1" applyBorder="1" applyAlignment="1">
      <alignment horizontal="center"/>
    </xf>
    <xf numFmtId="0" fontId="0" fillId="0" borderId="33" xfId="0" applyBorder="1"/>
    <xf numFmtId="0" fontId="1" fillId="0" borderId="17" xfId="0" applyFont="1" applyBorder="1" applyAlignment="1">
      <alignment horizontal="center"/>
    </xf>
    <xf numFmtId="164" fontId="1" fillId="0" borderId="34" xfId="0" applyNumberFormat="1" applyFont="1" applyBorder="1"/>
    <xf numFmtId="0" fontId="0" fillId="0" borderId="4" xfId="0" applyBorder="1"/>
    <xf numFmtId="0" fontId="4" fillId="0" borderId="0" xfId="0" applyFont="1"/>
    <xf numFmtId="164" fontId="1" fillId="0" borderId="0" xfId="0" applyNumberFormat="1" applyFont="1"/>
    <xf numFmtId="0" fontId="0" fillId="0" borderId="12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9" fontId="3" fillId="0" borderId="16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B30"/>
  <sheetViews>
    <sheetView tabSelected="1" workbookViewId="0">
      <selection activeCell="Q38" sqref="Q38"/>
    </sheetView>
  </sheetViews>
  <sheetFormatPr defaultRowHeight="15"/>
  <cols>
    <col min="1" max="1" width="3.140625" customWidth="1"/>
    <col min="2" max="2" width="20.140625" bestFit="1" customWidth="1"/>
    <col min="3" max="3" width="9.140625" customWidth="1"/>
    <col min="4" max="4" width="9.140625" hidden="1" customWidth="1"/>
    <col min="5" max="5" width="12" bestFit="1" customWidth="1"/>
    <col min="6" max="6" width="9.140625" customWidth="1"/>
    <col min="7" max="7" width="12" customWidth="1"/>
    <col min="8" max="8" width="15.7109375" hidden="1" customWidth="1"/>
    <col min="9" max="9" width="15.7109375" customWidth="1"/>
    <col min="10" max="10" width="15.7109375" hidden="1" customWidth="1"/>
    <col min="11" max="11" width="15.7109375" customWidth="1"/>
    <col min="12" max="12" width="15.7109375" hidden="1" customWidth="1"/>
    <col min="13" max="13" width="15.7109375" customWidth="1"/>
    <col min="14" max="14" width="15.7109375" hidden="1" customWidth="1"/>
    <col min="15" max="15" width="15.7109375" customWidth="1"/>
    <col min="16" max="16" width="15.7109375" hidden="1" customWidth="1"/>
    <col min="17" max="17" width="15.7109375" customWidth="1"/>
    <col min="18" max="23" width="15.7109375" hidden="1" customWidth="1"/>
    <col min="24" max="24" width="10.28515625" hidden="1" customWidth="1"/>
    <col min="25" max="25" width="10.5703125" hidden="1" customWidth="1"/>
    <col min="26" max="26" width="12" hidden="1" customWidth="1"/>
    <col min="27" max="27" width="13.42578125" hidden="1" customWidth="1"/>
  </cols>
  <sheetData>
    <row r="3" spans="2:27" s="3" customFormat="1" ht="18.75">
      <c r="E3" s="39"/>
      <c r="F3" s="77" t="s">
        <v>16</v>
      </c>
      <c r="G3" s="77"/>
      <c r="H3" s="77" t="s">
        <v>22</v>
      </c>
      <c r="I3" s="77"/>
      <c r="J3" s="77" t="s">
        <v>23</v>
      </c>
      <c r="K3" s="77"/>
      <c r="L3" s="77" t="s">
        <v>24</v>
      </c>
      <c r="M3" s="77"/>
      <c r="N3" s="77" t="s">
        <v>25</v>
      </c>
      <c r="O3" s="77"/>
      <c r="P3" s="77" t="s">
        <v>4</v>
      </c>
      <c r="Q3" s="77"/>
      <c r="R3" s="77" t="s">
        <v>5</v>
      </c>
      <c r="S3" s="77"/>
      <c r="T3" s="77" t="s">
        <v>6</v>
      </c>
      <c r="U3" s="77"/>
      <c r="V3" s="77" t="s">
        <v>7</v>
      </c>
      <c r="W3" s="77"/>
      <c r="X3" s="77" t="s">
        <v>14</v>
      </c>
      <c r="Y3" s="77"/>
      <c r="Z3" s="77" t="s">
        <v>11</v>
      </c>
      <c r="AA3" s="77"/>
    </row>
    <row r="4" spans="2:27" ht="19.5" thickBot="1">
      <c r="B4" s="67" t="s">
        <v>28</v>
      </c>
      <c r="C4" s="51" t="s">
        <v>13</v>
      </c>
      <c r="D4" s="51" t="s">
        <v>21</v>
      </c>
      <c r="E4" s="2" t="s">
        <v>10</v>
      </c>
      <c r="F4" s="6" t="s">
        <v>8</v>
      </c>
      <c r="G4" s="6" t="s">
        <v>9</v>
      </c>
      <c r="H4" s="6" t="s">
        <v>8</v>
      </c>
      <c r="I4" s="6" t="s">
        <v>9</v>
      </c>
      <c r="J4" s="6" t="s">
        <v>8</v>
      </c>
      <c r="K4" s="6" t="s">
        <v>9</v>
      </c>
      <c r="L4" s="6" t="s">
        <v>8</v>
      </c>
      <c r="M4" s="6" t="s">
        <v>9</v>
      </c>
      <c r="N4" s="6" t="s">
        <v>8</v>
      </c>
      <c r="O4" s="6" t="s">
        <v>9</v>
      </c>
      <c r="P4" s="6" t="s">
        <v>8</v>
      </c>
      <c r="Q4" s="6" t="s">
        <v>9</v>
      </c>
      <c r="R4" s="6" t="s">
        <v>8</v>
      </c>
      <c r="S4" s="6" t="s">
        <v>9</v>
      </c>
      <c r="T4" s="6" t="s">
        <v>8</v>
      </c>
      <c r="U4" s="6" t="s">
        <v>9</v>
      </c>
      <c r="V4" s="6" t="s">
        <v>8</v>
      </c>
      <c r="W4" s="6" t="s">
        <v>9</v>
      </c>
      <c r="X4" s="6" t="s">
        <v>8</v>
      </c>
      <c r="Y4" s="6" t="s">
        <v>9</v>
      </c>
      <c r="Z4" s="52" t="s">
        <v>33</v>
      </c>
      <c r="AA4" s="52" t="s">
        <v>15</v>
      </c>
    </row>
    <row r="5" spans="2:27" s="1" customFormat="1" ht="19.5" thickBot="1">
      <c r="B5" s="7" t="s">
        <v>29</v>
      </c>
      <c r="C5" s="8"/>
      <c r="D5" s="8"/>
      <c r="E5" s="9">
        <f>SUM(F5:W5)</f>
        <v>0</v>
      </c>
      <c r="F5" s="26"/>
      <c r="G5" s="11">
        <f>SUM(G6:G9)</f>
        <v>0</v>
      </c>
      <c r="H5" s="26"/>
      <c r="I5" s="11">
        <f>SUM(I6:I9)</f>
        <v>0</v>
      </c>
      <c r="J5" s="26"/>
      <c r="K5" s="11">
        <f>SUM(K6:K9)</f>
        <v>0</v>
      </c>
      <c r="L5" s="26"/>
      <c r="M5" s="11">
        <f>SUM(M6:M9)</f>
        <v>0</v>
      </c>
      <c r="N5" s="26"/>
      <c r="O5" s="11">
        <f>SUM(O6:O9)</f>
        <v>0</v>
      </c>
      <c r="P5" s="26"/>
      <c r="Q5" s="11">
        <f>SUM(Q6:Q9)</f>
        <v>0</v>
      </c>
      <c r="R5" s="26"/>
      <c r="S5" s="11">
        <f>SUM(S6:S9)</f>
        <v>0</v>
      </c>
      <c r="T5" s="26"/>
      <c r="U5" s="11">
        <f>SUM(U6:U9)</f>
        <v>0</v>
      </c>
      <c r="V5" s="57"/>
      <c r="W5" s="12">
        <f>SUM(W6:W9)</f>
        <v>0</v>
      </c>
      <c r="X5" s="26"/>
      <c r="Y5" s="12">
        <f>SUM(Y6:Y9)</f>
        <v>0</v>
      </c>
      <c r="Z5" s="53">
        <f>E5+Y5</f>
        <v>0</v>
      </c>
      <c r="AA5" s="54">
        <f>E23-Z5</f>
        <v>27000</v>
      </c>
    </row>
    <row r="6" spans="2:27">
      <c r="B6" s="13" t="s">
        <v>0</v>
      </c>
      <c r="C6" s="14">
        <f>992/8</f>
        <v>124</v>
      </c>
      <c r="D6" s="14">
        <f>C6*1.07</f>
        <v>132.68</v>
      </c>
      <c r="E6" s="15"/>
      <c r="F6" s="4">
        <v>0</v>
      </c>
      <c r="G6" s="5">
        <f>F6*$C6</f>
        <v>0</v>
      </c>
      <c r="H6" s="4">
        <v>0</v>
      </c>
      <c r="I6" s="5">
        <f>H6*$C6</f>
        <v>0</v>
      </c>
      <c r="J6" s="4">
        <v>0</v>
      </c>
      <c r="K6" s="5">
        <f>J6*$C6</f>
        <v>0</v>
      </c>
      <c r="L6" s="4">
        <v>0</v>
      </c>
      <c r="M6" s="5">
        <f>L6*$C6</f>
        <v>0</v>
      </c>
      <c r="N6" s="4">
        <v>0</v>
      </c>
      <c r="O6" s="5">
        <f>N6*$C6</f>
        <v>0</v>
      </c>
      <c r="P6" s="4">
        <v>0</v>
      </c>
      <c r="Q6" s="5">
        <f>P6*$C6</f>
        <v>0</v>
      </c>
      <c r="R6" s="4">
        <v>0</v>
      </c>
      <c r="S6" s="5">
        <f>R6*$C6</f>
        <v>0</v>
      </c>
      <c r="T6" s="4">
        <v>0</v>
      </c>
      <c r="U6" s="5">
        <f>T6*$C6</f>
        <v>0</v>
      </c>
      <c r="V6" s="58">
        <v>0</v>
      </c>
      <c r="W6" s="16">
        <f>V6*$D6</f>
        <v>0</v>
      </c>
      <c r="X6" s="4">
        <v>0</v>
      </c>
      <c r="Y6" s="16">
        <f>X6*$D6</f>
        <v>0</v>
      </c>
      <c r="Z6" s="55"/>
      <c r="AA6" s="56"/>
    </row>
    <row r="7" spans="2:27">
      <c r="B7" s="13" t="s">
        <v>1</v>
      </c>
      <c r="C7" s="14">
        <v>92</v>
      </c>
      <c r="D7" s="14">
        <f>C7*1.06</f>
        <v>97.52000000000001</v>
      </c>
      <c r="E7" s="15"/>
      <c r="F7" s="4">
        <v>0</v>
      </c>
      <c r="G7" s="5">
        <f t="shared" ref="G7:G8" si="0">F7*$C7</f>
        <v>0</v>
      </c>
      <c r="H7" s="4">
        <v>0</v>
      </c>
      <c r="I7" s="5">
        <f t="shared" ref="I7:I8" si="1">H7*$C7</f>
        <v>0</v>
      </c>
      <c r="J7" s="4">
        <v>0</v>
      </c>
      <c r="K7" s="5">
        <f t="shared" ref="K7:K8" si="2">J7*$C7</f>
        <v>0</v>
      </c>
      <c r="L7" s="4">
        <v>0</v>
      </c>
      <c r="M7" s="5">
        <f t="shared" ref="M7:M8" si="3">L7*$C7</f>
        <v>0</v>
      </c>
      <c r="N7" s="4">
        <v>0</v>
      </c>
      <c r="O7" s="5">
        <f t="shared" ref="O7:O8" si="4">N7*$C7</f>
        <v>0</v>
      </c>
      <c r="P7" s="4">
        <v>0</v>
      </c>
      <c r="Q7" s="5">
        <f t="shared" ref="Q7:Q8" si="5">P7*$C7</f>
        <v>0</v>
      </c>
      <c r="R7" s="4">
        <v>0</v>
      </c>
      <c r="S7" s="5">
        <f t="shared" ref="S7:S8" si="6">R7*$C7</f>
        <v>0</v>
      </c>
      <c r="T7" s="4">
        <v>0</v>
      </c>
      <c r="U7" s="5">
        <f t="shared" ref="U7:U8" si="7">T7*$C7</f>
        <v>0</v>
      </c>
      <c r="V7" s="58">
        <v>0</v>
      </c>
      <c r="W7" s="16">
        <f>V7*$D7</f>
        <v>0</v>
      </c>
      <c r="X7" s="4">
        <v>0</v>
      </c>
      <c r="Y7" s="16">
        <f>X7*$D7</f>
        <v>0</v>
      </c>
      <c r="Z7" s="55"/>
      <c r="AA7" s="56"/>
    </row>
    <row r="8" spans="2:27">
      <c r="B8" s="13" t="s">
        <v>3</v>
      </c>
      <c r="C8" s="14">
        <v>100</v>
      </c>
      <c r="D8" s="14">
        <f>C8*1.06</f>
        <v>106</v>
      </c>
      <c r="E8" s="15"/>
      <c r="F8" s="4">
        <v>0</v>
      </c>
      <c r="G8" s="5">
        <f t="shared" si="0"/>
        <v>0</v>
      </c>
      <c r="H8" s="4">
        <v>0</v>
      </c>
      <c r="I8" s="5">
        <f t="shared" si="1"/>
        <v>0</v>
      </c>
      <c r="J8" s="4">
        <v>0</v>
      </c>
      <c r="K8" s="5">
        <f t="shared" si="2"/>
        <v>0</v>
      </c>
      <c r="L8" s="4">
        <v>0</v>
      </c>
      <c r="M8" s="5">
        <f t="shared" si="3"/>
        <v>0</v>
      </c>
      <c r="N8" s="4">
        <v>0</v>
      </c>
      <c r="O8" s="5">
        <f t="shared" si="4"/>
        <v>0</v>
      </c>
      <c r="P8" s="4">
        <v>0</v>
      </c>
      <c r="Q8" s="5">
        <f t="shared" si="5"/>
        <v>0</v>
      </c>
      <c r="R8" s="4">
        <v>0</v>
      </c>
      <c r="S8" s="5">
        <f t="shared" si="6"/>
        <v>0</v>
      </c>
      <c r="T8" s="4">
        <v>0</v>
      </c>
      <c r="U8" s="5">
        <f t="shared" si="7"/>
        <v>0</v>
      </c>
      <c r="V8" s="58">
        <v>0</v>
      </c>
      <c r="W8" s="16">
        <f>V8*$D8</f>
        <v>0</v>
      </c>
      <c r="X8" s="4">
        <v>0</v>
      </c>
      <c r="Y8" s="16">
        <f>X8*$D8</f>
        <v>0</v>
      </c>
      <c r="Z8" s="55"/>
      <c r="AA8" s="56"/>
    </row>
    <row r="9" spans="2:27" ht="15.75" thickBot="1">
      <c r="B9" s="27" t="s">
        <v>2</v>
      </c>
      <c r="C9" s="28"/>
      <c r="D9" s="28"/>
      <c r="E9" s="29"/>
      <c r="F9" s="30"/>
      <c r="G9" s="31">
        <v>0</v>
      </c>
      <c r="H9" s="30"/>
      <c r="I9" s="31">
        <v>0</v>
      </c>
      <c r="J9" s="30"/>
      <c r="K9" s="31">
        <v>0</v>
      </c>
      <c r="L9" s="30"/>
      <c r="M9" s="31">
        <v>0</v>
      </c>
      <c r="N9" s="30"/>
      <c r="O9" s="31">
        <v>0</v>
      </c>
      <c r="P9" s="30"/>
      <c r="Q9" s="31">
        <v>0</v>
      </c>
      <c r="R9" s="30"/>
      <c r="S9" s="31">
        <v>0</v>
      </c>
      <c r="T9" s="30"/>
      <c r="U9" s="31">
        <v>0</v>
      </c>
      <c r="V9" s="59"/>
      <c r="W9" s="32">
        <v>0</v>
      </c>
      <c r="X9" s="30"/>
      <c r="Y9" s="32">
        <v>0</v>
      </c>
      <c r="Z9" s="55"/>
      <c r="AA9" s="56"/>
    </row>
    <row r="10" spans="2:27" s="1" customFormat="1" ht="19.5" thickBot="1">
      <c r="B10" s="17" t="s">
        <v>30</v>
      </c>
      <c r="C10" s="18"/>
      <c r="D10" s="18"/>
      <c r="E10" s="19">
        <f>SUM(F10:W10)</f>
        <v>0</v>
      </c>
      <c r="F10" s="23"/>
      <c r="G10" s="24">
        <f>SUM(G11:G14)</f>
        <v>0</v>
      </c>
      <c r="H10" s="23"/>
      <c r="I10" s="24">
        <f>SUM(I11:I14)</f>
        <v>0</v>
      </c>
      <c r="J10" s="23"/>
      <c r="K10" s="24">
        <f>SUM(K11:K14)</f>
        <v>0</v>
      </c>
      <c r="L10" s="23"/>
      <c r="M10" s="24">
        <f>SUM(M11:M14)</f>
        <v>0</v>
      </c>
      <c r="N10" s="23"/>
      <c r="O10" s="24">
        <f>SUM(O11:O14)</f>
        <v>0</v>
      </c>
      <c r="P10" s="23"/>
      <c r="Q10" s="24">
        <f>SUM(Q11:Q14)</f>
        <v>0</v>
      </c>
      <c r="R10" s="23"/>
      <c r="S10" s="24">
        <f>SUM(S11:S14)</f>
        <v>0</v>
      </c>
      <c r="T10" s="23"/>
      <c r="U10" s="24">
        <f>SUM(U11:U14)</f>
        <v>0</v>
      </c>
      <c r="V10" s="60"/>
      <c r="W10" s="25">
        <f>SUM(W11:W14)</f>
        <v>0</v>
      </c>
      <c r="X10" s="23"/>
      <c r="Y10" s="25">
        <f>SUM(Y11:Y14)</f>
        <v>0</v>
      </c>
      <c r="Z10" s="53">
        <f>E10+Y10</f>
        <v>0</v>
      </c>
      <c r="AA10" s="54">
        <f>E24-Z10</f>
        <v>47000</v>
      </c>
    </row>
    <row r="11" spans="2:27">
      <c r="B11" s="13" t="s">
        <v>0</v>
      </c>
      <c r="C11" s="14">
        <f>C6</f>
        <v>124</v>
      </c>
      <c r="D11" s="14">
        <f>D6</f>
        <v>132.68</v>
      </c>
      <c r="E11" s="15"/>
      <c r="F11" s="4">
        <v>0</v>
      </c>
      <c r="G11" s="5">
        <f>F11*$C11</f>
        <v>0</v>
      </c>
      <c r="H11" s="4">
        <v>0</v>
      </c>
      <c r="I11" s="5">
        <f>H11*$C11</f>
        <v>0</v>
      </c>
      <c r="J11" s="4">
        <v>0</v>
      </c>
      <c r="K11" s="5">
        <f>J11*$C11</f>
        <v>0</v>
      </c>
      <c r="L11" s="4">
        <v>0</v>
      </c>
      <c r="M11" s="5">
        <f>L11*$C11</f>
        <v>0</v>
      </c>
      <c r="N11" s="4">
        <v>0</v>
      </c>
      <c r="O11" s="5">
        <f>N11*$C11</f>
        <v>0</v>
      </c>
      <c r="P11" s="4">
        <v>0</v>
      </c>
      <c r="Q11" s="5">
        <f>P11*$C11</f>
        <v>0</v>
      </c>
      <c r="R11" s="4">
        <v>0</v>
      </c>
      <c r="S11" s="5">
        <f>R11*$C11</f>
        <v>0</v>
      </c>
      <c r="T11" s="4">
        <v>0</v>
      </c>
      <c r="U11" s="5">
        <f>T11*$C11</f>
        <v>0</v>
      </c>
      <c r="V11" s="58">
        <v>0</v>
      </c>
      <c r="W11" s="16">
        <f>V11*$D11</f>
        <v>0</v>
      </c>
      <c r="X11" s="4">
        <v>0</v>
      </c>
      <c r="Y11" s="16">
        <f>X11*$D11</f>
        <v>0</v>
      </c>
      <c r="Z11" s="55"/>
      <c r="AA11" s="56"/>
    </row>
    <row r="12" spans="2:27">
      <c r="B12" s="13" t="s">
        <v>1</v>
      </c>
      <c r="C12" s="14">
        <f t="shared" ref="C12:C13" si="8">C7</f>
        <v>92</v>
      </c>
      <c r="D12" s="14">
        <f>D7</f>
        <v>97.52000000000001</v>
      </c>
      <c r="E12" s="15"/>
      <c r="F12" s="4">
        <v>0</v>
      </c>
      <c r="G12" s="5">
        <f t="shared" ref="G12:G13" si="9">F12*$C12</f>
        <v>0</v>
      </c>
      <c r="H12" s="4">
        <v>0</v>
      </c>
      <c r="I12" s="5">
        <f t="shared" ref="I12:I13" si="10">H12*$C12</f>
        <v>0</v>
      </c>
      <c r="J12" s="4">
        <v>0</v>
      </c>
      <c r="K12" s="5">
        <f t="shared" ref="K12:K13" si="11">J12*$C12</f>
        <v>0</v>
      </c>
      <c r="L12" s="4">
        <v>0</v>
      </c>
      <c r="M12" s="5">
        <f t="shared" ref="M12:M13" si="12">L12*$C12</f>
        <v>0</v>
      </c>
      <c r="N12" s="4">
        <v>0</v>
      </c>
      <c r="O12" s="5">
        <f t="shared" ref="O12:O13" si="13">N12*$C12</f>
        <v>0</v>
      </c>
      <c r="P12" s="4">
        <v>0</v>
      </c>
      <c r="Q12" s="5">
        <f t="shared" ref="Q12:Q13" si="14">P12*$C12</f>
        <v>0</v>
      </c>
      <c r="R12" s="4">
        <v>0</v>
      </c>
      <c r="S12" s="5">
        <f t="shared" ref="S12:S13" si="15">R12*$C12</f>
        <v>0</v>
      </c>
      <c r="T12" s="4">
        <v>0</v>
      </c>
      <c r="U12" s="5">
        <f t="shared" ref="U12:U13" si="16">T12*$C12</f>
        <v>0</v>
      </c>
      <c r="V12" s="58">
        <v>0</v>
      </c>
      <c r="W12" s="16">
        <f>V12*$D12</f>
        <v>0</v>
      </c>
      <c r="X12" s="4">
        <v>0</v>
      </c>
      <c r="Y12" s="16">
        <f>X12*$D12</f>
        <v>0</v>
      </c>
      <c r="Z12" s="55"/>
      <c r="AA12" s="56"/>
    </row>
    <row r="13" spans="2:27">
      <c r="B13" s="13" t="s">
        <v>3</v>
      </c>
      <c r="C13" s="14">
        <f t="shared" si="8"/>
        <v>100</v>
      </c>
      <c r="D13" s="14">
        <f>D8</f>
        <v>106</v>
      </c>
      <c r="E13" s="15"/>
      <c r="F13" s="4">
        <v>0</v>
      </c>
      <c r="G13" s="5">
        <f t="shared" si="9"/>
        <v>0</v>
      </c>
      <c r="H13" s="4">
        <v>0</v>
      </c>
      <c r="I13" s="5">
        <f t="shared" si="10"/>
        <v>0</v>
      </c>
      <c r="J13" s="4">
        <v>0</v>
      </c>
      <c r="K13" s="5">
        <f t="shared" si="11"/>
        <v>0</v>
      </c>
      <c r="L13" s="4">
        <v>0</v>
      </c>
      <c r="M13" s="5">
        <f t="shared" si="12"/>
        <v>0</v>
      </c>
      <c r="N13" s="4">
        <v>0</v>
      </c>
      <c r="O13" s="5">
        <f t="shared" si="13"/>
        <v>0</v>
      </c>
      <c r="P13" s="4">
        <v>0</v>
      </c>
      <c r="Q13" s="5">
        <f t="shared" si="14"/>
        <v>0</v>
      </c>
      <c r="R13" s="4">
        <v>0</v>
      </c>
      <c r="S13" s="5">
        <f t="shared" si="15"/>
        <v>0</v>
      </c>
      <c r="T13" s="4">
        <v>0</v>
      </c>
      <c r="U13" s="5">
        <f t="shared" si="16"/>
        <v>0</v>
      </c>
      <c r="V13" s="58">
        <v>0</v>
      </c>
      <c r="W13" s="16">
        <f>V13*$D13</f>
        <v>0</v>
      </c>
      <c r="X13" s="4">
        <v>0</v>
      </c>
      <c r="Y13" s="16">
        <f>X13*$D13</f>
        <v>0</v>
      </c>
      <c r="Z13" s="55"/>
      <c r="AA13" s="56"/>
    </row>
    <row r="14" spans="2:27" ht="15.75" thickBot="1">
      <c r="B14" s="13" t="s">
        <v>2</v>
      </c>
      <c r="C14" s="14"/>
      <c r="D14" s="14"/>
      <c r="E14" s="15"/>
      <c r="F14" s="20"/>
      <c r="G14" s="21">
        <v>0</v>
      </c>
      <c r="H14" s="20"/>
      <c r="I14" s="21">
        <v>0</v>
      </c>
      <c r="J14" s="20"/>
      <c r="K14" s="21">
        <v>0</v>
      </c>
      <c r="L14" s="20"/>
      <c r="M14" s="21">
        <v>0</v>
      </c>
      <c r="N14" s="20"/>
      <c r="O14" s="21">
        <v>0</v>
      </c>
      <c r="P14" s="20"/>
      <c r="Q14" s="21">
        <v>0</v>
      </c>
      <c r="R14" s="20"/>
      <c r="S14" s="21">
        <v>0</v>
      </c>
      <c r="T14" s="20"/>
      <c r="U14" s="21">
        <v>0</v>
      </c>
      <c r="V14" s="61"/>
      <c r="W14" s="22">
        <v>0</v>
      </c>
      <c r="X14" s="20"/>
      <c r="Y14" s="22">
        <v>0</v>
      </c>
      <c r="Z14" s="55"/>
      <c r="AA14" s="56"/>
    </row>
    <row r="15" spans="2:27" s="1" customFormat="1" ht="19.5" thickBot="1">
      <c r="B15" s="7" t="s">
        <v>31</v>
      </c>
      <c r="C15" s="8"/>
      <c r="D15" s="8"/>
      <c r="E15" s="9">
        <f>SUM(F15:W15)</f>
        <v>0</v>
      </c>
      <c r="F15" s="10"/>
      <c r="G15" s="11">
        <f>SUM(G16:G19)</f>
        <v>0</v>
      </c>
      <c r="H15" s="10"/>
      <c r="I15" s="11">
        <f>SUM(I16:I19)</f>
        <v>0</v>
      </c>
      <c r="J15" s="10"/>
      <c r="K15" s="11">
        <f>SUM(K16:K19)</f>
        <v>0</v>
      </c>
      <c r="L15" s="10"/>
      <c r="M15" s="11">
        <f>SUM(M16:M19)</f>
        <v>0</v>
      </c>
      <c r="N15" s="10"/>
      <c r="O15" s="11">
        <f>SUM(O16:O19)</f>
        <v>0</v>
      </c>
      <c r="P15" s="10"/>
      <c r="Q15" s="11">
        <f>SUM(Q16:Q19)</f>
        <v>0</v>
      </c>
      <c r="R15" s="10"/>
      <c r="S15" s="11">
        <f>SUM(S16:S19)</f>
        <v>0</v>
      </c>
      <c r="T15" s="10"/>
      <c r="U15" s="11">
        <f>SUM(U16:U19)</f>
        <v>0</v>
      </c>
      <c r="V15" s="62"/>
      <c r="W15" s="12">
        <f>SUM(W16:W19)</f>
        <v>0</v>
      </c>
      <c r="X15" s="10"/>
      <c r="Y15" s="12">
        <f>SUM(Y16:Y19)</f>
        <v>0</v>
      </c>
      <c r="Z15" s="53">
        <f>E15+Y15</f>
        <v>0</v>
      </c>
      <c r="AA15" s="54">
        <f>E25-Z15</f>
        <v>4000</v>
      </c>
    </row>
    <row r="16" spans="2:27">
      <c r="B16" s="13" t="s">
        <v>0</v>
      </c>
      <c r="C16" s="14">
        <f>C6</f>
        <v>124</v>
      </c>
      <c r="D16" s="14">
        <f>D6</f>
        <v>132.68</v>
      </c>
      <c r="E16" s="15"/>
      <c r="F16" s="4">
        <v>0</v>
      </c>
      <c r="G16" s="5">
        <f>F16*$C16</f>
        <v>0</v>
      </c>
      <c r="H16" s="4">
        <v>0</v>
      </c>
      <c r="I16" s="5">
        <f>H16*$C16</f>
        <v>0</v>
      </c>
      <c r="J16" s="4">
        <v>0</v>
      </c>
      <c r="K16" s="5">
        <f>J16*$C16</f>
        <v>0</v>
      </c>
      <c r="L16" s="4">
        <v>0</v>
      </c>
      <c r="M16" s="5">
        <f>L16*$C16</f>
        <v>0</v>
      </c>
      <c r="N16" s="4">
        <v>0</v>
      </c>
      <c r="O16" s="5">
        <f>N16*$C16</f>
        <v>0</v>
      </c>
      <c r="P16" s="4">
        <v>0</v>
      </c>
      <c r="Q16" s="5">
        <f>P16*$C16</f>
        <v>0</v>
      </c>
      <c r="R16" s="4">
        <v>0</v>
      </c>
      <c r="S16" s="5">
        <f>R16*$C16</f>
        <v>0</v>
      </c>
      <c r="T16" s="4">
        <v>0</v>
      </c>
      <c r="U16" s="5">
        <f>T16*$C16</f>
        <v>0</v>
      </c>
      <c r="V16" s="58">
        <v>0</v>
      </c>
      <c r="W16" s="16">
        <f>V16*$D16</f>
        <v>0</v>
      </c>
      <c r="X16" s="4"/>
      <c r="Y16" s="16">
        <f>X16*$D16</f>
        <v>0</v>
      </c>
      <c r="Z16" s="55"/>
      <c r="AA16" s="56"/>
    </row>
    <row r="17" spans="2:28">
      <c r="B17" s="13" t="s">
        <v>1</v>
      </c>
      <c r="C17" s="14">
        <f t="shared" ref="C17:C18" si="17">C7</f>
        <v>92</v>
      </c>
      <c r="D17" s="14">
        <f>D7</f>
        <v>97.52000000000001</v>
      </c>
      <c r="E17" s="15"/>
      <c r="F17" s="4">
        <v>0</v>
      </c>
      <c r="G17" s="5">
        <f>F17*$C17</f>
        <v>0</v>
      </c>
      <c r="H17" s="4">
        <v>0</v>
      </c>
      <c r="I17" s="5">
        <f>H17*$C17</f>
        <v>0</v>
      </c>
      <c r="J17" s="4">
        <v>0</v>
      </c>
      <c r="K17" s="5">
        <f>J17*$C17</f>
        <v>0</v>
      </c>
      <c r="L17" s="4">
        <v>0</v>
      </c>
      <c r="M17" s="5">
        <f>L17*$C17</f>
        <v>0</v>
      </c>
      <c r="N17" s="4">
        <v>0</v>
      </c>
      <c r="O17" s="5">
        <f>N17*$C17</f>
        <v>0</v>
      </c>
      <c r="P17" s="4">
        <v>0</v>
      </c>
      <c r="Q17" s="5">
        <f>P17*$C17</f>
        <v>0</v>
      </c>
      <c r="R17" s="4">
        <v>0</v>
      </c>
      <c r="S17" s="5">
        <f>R17*$C17</f>
        <v>0</v>
      </c>
      <c r="T17" s="4">
        <v>0</v>
      </c>
      <c r="U17" s="5">
        <f>T17*$C17</f>
        <v>0</v>
      </c>
      <c r="V17" s="58">
        <v>0</v>
      </c>
      <c r="W17" s="16">
        <f>V17*$D17</f>
        <v>0</v>
      </c>
      <c r="X17" s="4"/>
      <c r="Y17" s="16">
        <f>X17*$D17</f>
        <v>0</v>
      </c>
      <c r="Z17" s="55"/>
      <c r="AA17" s="56"/>
    </row>
    <row r="18" spans="2:28">
      <c r="B18" s="13" t="s">
        <v>3</v>
      </c>
      <c r="C18" s="14">
        <f t="shared" si="17"/>
        <v>100</v>
      </c>
      <c r="D18" s="14">
        <f>D8</f>
        <v>106</v>
      </c>
      <c r="E18" s="15"/>
      <c r="F18" s="4">
        <v>0</v>
      </c>
      <c r="G18" s="5">
        <f>F18*$C18</f>
        <v>0</v>
      </c>
      <c r="H18" s="4">
        <v>0</v>
      </c>
      <c r="I18" s="5">
        <f>H18*$C18</f>
        <v>0</v>
      </c>
      <c r="J18" s="4">
        <v>0</v>
      </c>
      <c r="K18" s="5">
        <f>J18*$C18</f>
        <v>0</v>
      </c>
      <c r="L18" s="4">
        <v>0</v>
      </c>
      <c r="M18" s="5">
        <f>L18*$C18</f>
        <v>0</v>
      </c>
      <c r="N18" s="4">
        <v>0</v>
      </c>
      <c r="O18" s="5">
        <f>N18*$C18</f>
        <v>0</v>
      </c>
      <c r="P18" s="4">
        <v>0</v>
      </c>
      <c r="Q18" s="5">
        <f>P18*$C18</f>
        <v>0</v>
      </c>
      <c r="R18" s="4">
        <v>0</v>
      </c>
      <c r="S18" s="5">
        <f>R18*$C18</f>
        <v>0</v>
      </c>
      <c r="T18" s="4">
        <v>0</v>
      </c>
      <c r="U18" s="5">
        <f>T18*$C18</f>
        <v>0</v>
      </c>
      <c r="V18" s="58">
        <v>0</v>
      </c>
      <c r="W18" s="16">
        <f>V18*$D18</f>
        <v>0</v>
      </c>
      <c r="X18" s="4"/>
      <c r="Y18" s="16">
        <f>X18*$D18</f>
        <v>0</v>
      </c>
      <c r="Z18" s="55"/>
      <c r="AA18" s="56"/>
    </row>
    <row r="19" spans="2:28" ht="15.75" thickBot="1">
      <c r="B19" s="13" t="s">
        <v>2</v>
      </c>
      <c r="C19" s="14"/>
      <c r="D19" s="14"/>
      <c r="E19" s="15"/>
      <c r="F19" s="20"/>
      <c r="G19" s="21">
        <v>0</v>
      </c>
      <c r="H19" s="20"/>
      <c r="I19" s="21">
        <v>0</v>
      </c>
      <c r="J19" s="20"/>
      <c r="K19" s="21">
        <v>0</v>
      </c>
      <c r="L19" s="20"/>
      <c r="M19" s="21">
        <v>0</v>
      </c>
      <c r="N19" s="20"/>
      <c r="O19" s="21">
        <v>0</v>
      </c>
      <c r="P19" s="20"/>
      <c r="Q19" s="21">
        <v>0</v>
      </c>
      <c r="R19" s="20"/>
      <c r="S19" s="21">
        <v>0</v>
      </c>
      <c r="T19" s="20"/>
      <c r="U19" s="21">
        <v>0</v>
      </c>
      <c r="V19" s="61"/>
      <c r="W19" s="22">
        <v>0</v>
      </c>
      <c r="X19" s="20"/>
      <c r="Y19" s="22">
        <v>0</v>
      </c>
      <c r="Z19" s="55"/>
      <c r="AA19" s="56"/>
    </row>
    <row r="20" spans="2:28" s="1" customFormat="1" ht="19.5" thickBot="1">
      <c r="B20" s="33" t="s">
        <v>11</v>
      </c>
      <c r="C20" s="34"/>
      <c r="D20" s="34"/>
      <c r="E20" s="35">
        <f>E15+E5+E10</f>
        <v>0</v>
      </c>
      <c r="F20" s="36"/>
      <c r="G20" s="37">
        <f>G15+G5+G10</f>
        <v>0</v>
      </c>
      <c r="H20" s="36"/>
      <c r="I20" s="37">
        <f>I15+I5+I10</f>
        <v>0</v>
      </c>
      <c r="J20" s="36"/>
      <c r="K20" s="37">
        <f>K15+K5+K10</f>
        <v>0</v>
      </c>
      <c r="L20" s="36">
        <f>SUM(L6:L8,L11:L13,L16:L18)</f>
        <v>0</v>
      </c>
      <c r="M20" s="37">
        <f>M15+M5+M10</f>
        <v>0</v>
      </c>
      <c r="N20" s="36">
        <f>SUM(N6:N8,N11:N13,N16:N18)</f>
        <v>0</v>
      </c>
      <c r="O20" s="37">
        <f>O15+O5+O10</f>
        <v>0</v>
      </c>
      <c r="P20" s="36">
        <f>SUM(P6:P8,P11:P13,P16:P18)</f>
        <v>0</v>
      </c>
      <c r="Q20" s="38">
        <f>Q15+Q5+Q10</f>
        <v>0</v>
      </c>
      <c r="R20" s="36">
        <f>SUM(R6:R8,R11:R13,R16:R18)</f>
        <v>0</v>
      </c>
      <c r="S20" s="38">
        <f>S15+S5+S10</f>
        <v>0</v>
      </c>
      <c r="T20" s="36">
        <f>SUM(T6:T8,T11:T13,T16:T18)</f>
        <v>0</v>
      </c>
      <c r="U20" s="38">
        <f>U15+U5+U10</f>
        <v>0</v>
      </c>
      <c r="V20" s="36">
        <f>SUM(V6:V8,V11:V13,V16:V18)</f>
        <v>0</v>
      </c>
      <c r="W20" s="38">
        <f>W15+W5+W10</f>
        <v>0</v>
      </c>
      <c r="X20" s="36">
        <f>SUM(X6:X8,X11:X13,X16:X18)</f>
        <v>0</v>
      </c>
      <c r="Y20" s="38">
        <f>Y15+Y5+Y10</f>
        <v>0</v>
      </c>
      <c r="Z20" s="53">
        <f>SUM(Z5:Z19)</f>
        <v>0</v>
      </c>
      <c r="AA20" s="54">
        <f>SUM(AA5:AA19)</f>
        <v>78000</v>
      </c>
    </row>
    <row r="21" spans="2:28" ht="15.75" thickBot="1"/>
    <row r="22" spans="2:28" ht="16.5" thickBot="1">
      <c r="E22" s="28" t="s">
        <v>26</v>
      </c>
      <c r="F22" s="63"/>
      <c r="G22" s="78" t="s">
        <v>12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  <c r="Z22" s="55"/>
    </row>
    <row r="23" spans="2:28" ht="19.5" thickBot="1">
      <c r="B23" s="7" t="s">
        <v>29</v>
      </c>
      <c r="C23" s="8"/>
      <c r="D23" s="8"/>
      <c r="E23" s="65">
        <v>27000</v>
      </c>
      <c r="F23" s="8"/>
      <c r="G23" s="49">
        <f>SUM(G24:G27)</f>
        <v>0</v>
      </c>
      <c r="H23" s="42"/>
      <c r="I23" s="41"/>
      <c r="J23" s="42"/>
      <c r="K23" s="41"/>
      <c r="L23" s="42"/>
      <c r="M23" s="41"/>
      <c r="N23" s="42"/>
      <c r="O23" s="41"/>
      <c r="P23" s="41"/>
      <c r="Q23" s="42"/>
      <c r="R23" s="41"/>
      <c r="S23" s="43"/>
      <c r="T23" s="41"/>
      <c r="U23" s="43"/>
      <c r="V23" s="41"/>
      <c r="W23" s="43"/>
    </row>
    <row r="24" spans="2:28" ht="19.5" thickBot="1">
      <c r="B24" s="40" t="s">
        <v>30</v>
      </c>
      <c r="C24" s="34"/>
      <c r="D24" s="34"/>
      <c r="E24" s="54">
        <v>47000</v>
      </c>
      <c r="F24" s="34"/>
      <c r="G24" s="50">
        <f>SUM(G25:G28)</f>
        <v>0</v>
      </c>
      <c r="H24" s="45"/>
      <c r="I24" s="44"/>
      <c r="J24" s="45"/>
      <c r="K24" s="44"/>
      <c r="L24" s="45"/>
      <c r="M24" s="44"/>
      <c r="N24" s="45"/>
      <c r="O24" s="44"/>
      <c r="P24" s="44"/>
      <c r="Q24" s="45"/>
      <c r="R24" s="44"/>
      <c r="S24" s="46"/>
      <c r="T24" s="44"/>
      <c r="U24" s="46"/>
      <c r="V24" s="44"/>
      <c r="W24" s="46"/>
    </row>
    <row r="25" spans="2:28" ht="19.5" thickBot="1">
      <c r="B25" s="40" t="s">
        <v>31</v>
      </c>
      <c r="C25" s="34"/>
      <c r="D25" s="34"/>
      <c r="E25" s="54">
        <v>4000</v>
      </c>
      <c r="F25" s="64"/>
      <c r="G25" s="50">
        <f>SUM(G26:G29)</f>
        <v>0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6"/>
      <c r="T25" s="44"/>
      <c r="U25" s="46"/>
      <c r="V25" s="44"/>
      <c r="W25" s="46"/>
    </row>
    <row r="26" spans="2:28" ht="19.5" thickBot="1">
      <c r="E26" s="68">
        <f>SUM(E23:E25)</f>
        <v>78000</v>
      </c>
      <c r="F26" s="66" t="s">
        <v>27</v>
      </c>
    </row>
    <row r="27" spans="2:28" ht="16.5" thickBot="1">
      <c r="G27" s="70" t="s">
        <v>34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Z27" s="69"/>
    </row>
    <row r="28" spans="2:28" ht="51" customHeight="1" thickBot="1">
      <c r="B28" s="47" t="s">
        <v>29</v>
      </c>
      <c r="C28" s="8"/>
      <c r="D28" s="8"/>
      <c r="E28" s="65"/>
      <c r="F28" s="8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  <c r="Y28" s="75"/>
      <c r="Z28" s="75"/>
      <c r="AA28" s="76"/>
      <c r="AB28" s="55"/>
    </row>
    <row r="29" spans="2:28" ht="51.75" customHeight="1" thickBot="1">
      <c r="B29" s="48" t="s">
        <v>30</v>
      </c>
      <c r="C29" s="34"/>
      <c r="D29" s="34"/>
      <c r="E29" s="54"/>
      <c r="F29" s="34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6"/>
      <c r="AB29" s="55"/>
    </row>
    <row r="30" spans="2:28" ht="19.5" thickBot="1">
      <c r="B30" s="48" t="s">
        <v>31</v>
      </c>
      <c r="C30" s="34"/>
      <c r="D30" s="34"/>
      <c r="E30" s="54"/>
      <c r="F30" s="64"/>
      <c r="G30" s="73" t="s">
        <v>35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6"/>
      <c r="AB30" s="55"/>
    </row>
  </sheetData>
  <mergeCells count="16">
    <mergeCell ref="G27:W27"/>
    <mergeCell ref="G28:AA28"/>
    <mergeCell ref="G29:AA29"/>
    <mergeCell ref="G30:AA30"/>
    <mergeCell ref="R3:S3"/>
    <mergeCell ref="T3:U3"/>
    <mergeCell ref="V3:W3"/>
    <mergeCell ref="X3:Y3"/>
    <mergeCell ref="Z3:AA3"/>
    <mergeCell ref="G22:W22"/>
    <mergeCell ref="F3:G3"/>
    <mergeCell ref="H3:I3"/>
    <mergeCell ref="J3:K3"/>
    <mergeCell ref="L3:M3"/>
    <mergeCell ref="N3:O3"/>
    <mergeCell ref="P3:Q3"/>
  </mergeCells>
  <pageMargins left="0.24" right="0.56000000000000005" top="0.65" bottom="0.63" header="0.3" footer="0.3"/>
  <pageSetup paperSize="9" scale="89" orientation="landscape" r:id="rId1"/>
  <headerFooter>
    <oddHeader>&amp;C&amp;20PHENIX BARREL MOUNTS MONTHLY REPORT</oddHeader>
    <oddFooter>&amp;LEric C. Anderssen&amp;CPage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B30"/>
  <sheetViews>
    <sheetView workbookViewId="0">
      <selection activeCell="F16" sqref="F16"/>
    </sheetView>
  </sheetViews>
  <sheetFormatPr defaultRowHeight="15"/>
  <cols>
    <col min="2" max="2" width="20.140625" bestFit="1" customWidth="1"/>
    <col min="3" max="3" width="9.140625" customWidth="1"/>
    <col min="4" max="4" width="9.140625" hidden="1" customWidth="1"/>
    <col min="5" max="5" width="12" bestFit="1" customWidth="1"/>
    <col min="6" max="6" width="9.140625" customWidth="1"/>
    <col min="7" max="7" width="15.7109375" customWidth="1"/>
    <col min="8" max="8" width="15.7109375" hidden="1" customWidth="1"/>
    <col min="9" max="9" width="15.7109375" customWidth="1"/>
    <col min="10" max="10" width="15.7109375" hidden="1" customWidth="1"/>
    <col min="11" max="11" width="15.7109375" customWidth="1"/>
    <col min="12" max="12" width="15.7109375" hidden="1" customWidth="1"/>
    <col min="13" max="13" width="15.7109375" customWidth="1"/>
    <col min="14" max="14" width="15.7109375" hidden="1" customWidth="1"/>
    <col min="15" max="15" width="15.7109375" customWidth="1"/>
    <col min="16" max="16" width="15.7109375" hidden="1" customWidth="1"/>
    <col min="17" max="17" width="15.7109375" customWidth="1"/>
    <col min="18" max="23" width="15.7109375" hidden="1" customWidth="1"/>
    <col min="24" max="24" width="10.28515625" hidden="1" customWidth="1"/>
    <col min="25" max="25" width="10.5703125" hidden="1" customWidth="1"/>
    <col min="26" max="27" width="12" hidden="1" customWidth="1"/>
  </cols>
  <sheetData>
    <row r="3" spans="2:27" s="3" customFormat="1" ht="18.75">
      <c r="E3" s="39"/>
      <c r="F3" s="77" t="s">
        <v>16</v>
      </c>
      <c r="G3" s="77"/>
      <c r="H3" s="77" t="s">
        <v>22</v>
      </c>
      <c r="I3" s="77"/>
      <c r="J3" s="77" t="s">
        <v>23</v>
      </c>
      <c r="K3" s="77"/>
      <c r="L3" s="77" t="s">
        <v>24</v>
      </c>
      <c r="M3" s="77"/>
      <c r="N3" s="77" t="s">
        <v>25</v>
      </c>
      <c r="O3" s="77"/>
      <c r="P3" s="77" t="s">
        <v>4</v>
      </c>
      <c r="Q3" s="77"/>
      <c r="R3" s="77" t="s">
        <v>5</v>
      </c>
      <c r="S3" s="77"/>
      <c r="T3" s="77" t="s">
        <v>6</v>
      </c>
      <c r="U3" s="77"/>
      <c r="V3" s="77" t="s">
        <v>7</v>
      </c>
      <c r="W3" s="77"/>
      <c r="X3" s="77" t="s">
        <v>14</v>
      </c>
      <c r="Y3" s="77"/>
      <c r="Z3" s="77" t="s">
        <v>11</v>
      </c>
      <c r="AA3" s="77"/>
    </row>
    <row r="4" spans="2:27" ht="19.5" thickBot="1">
      <c r="B4" s="67" t="s">
        <v>17</v>
      </c>
      <c r="C4" s="51" t="s">
        <v>13</v>
      </c>
      <c r="D4" s="51" t="s">
        <v>21</v>
      </c>
      <c r="E4" s="2" t="s">
        <v>10</v>
      </c>
      <c r="F4" s="6" t="s">
        <v>8</v>
      </c>
      <c r="G4" s="6" t="s">
        <v>9</v>
      </c>
      <c r="H4" s="6" t="s">
        <v>8</v>
      </c>
      <c r="I4" s="6" t="s">
        <v>9</v>
      </c>
      <c r="J4" s="6" t="s">
        <v>8</v>
      </c>
      <c r="K4" s="6" t="s">
        <v>9</v>
      </c>
      <c r="L4" s="6" t="s">
        <v>8</v>
      </c>
      <c r="M4" s="6" t="s">
        <v>9</v>
      </c>
      <c r="N4" s="6" t="s">
        <v>8</v>
      </c>
      <c r="O4" s="6" t="s">
        <v>9</v>
      </c>
      <c r="P4" s="6" t="s">
        <v>8</v>
      </c>
      <c r="Q4" s="6" t="s">
        <v>9</v>
      </c>
      <c r="R4" s="6" t="s">
        <v>8</v>
      </c>
      <c r="S4" s="6" t="s">
        <v>9</v>
      </c>
      <c r="T4" s="6" t="s">
        <v>8</v>
      </c>
      <c r="U4" s="6" t="s">
        <v>9</v>
      </c>
      <c r="V4" s="6" t="s">
        <v>8</v>
      </c>
      <c r="W4" s="6" t="s">
        <v>9</v>
      </c>
      <c r="X4" s="6" t="s">
        <v>8</v>
      </c>
      <c r="Y4" s="6" t="s">
        <v>9</v>
      </c>
      <c r="Z4" s="52" t="s">
        <v>33</v>
      </c>
      <c r="AA4" s="52" t="s">
        <v>15</v>
      </c>
    </row>
    <row r="5" spans="2:27" s="1" customFormat="1" ht="19.5" thickBot="1">
      <c r="B5" s="7" t="s">
        <v>18</v>
      </c>
      <c r="C5" s="8"/>
      <c r="D5" s="8"/>
      <c r="E5" s="9">
        <f>SUM(F5:W5)</f>
        <v>0</v>
      </c>
      <c r="F5" s="26"/>
      <c r="G5" s="11">
        <f>SUM(G6:G9)</f>
        <v>0</v>
      </c>
      <c r="H5" s="26"/>
      <c r="I5" s="11">
        <f>SUM(I6:I9)</f>
        <v>0</v>
      </c>
      <c r="J5" s="26"/>
      <c r="K5" s="11">
        <f>SUM(K6:K9)</f>
        <v>0</v>
      </c>
      <c r="L5" s="26"/>
      <c r="M5" s="11">
        <f>SUM(M6:M9)</f>
        <v>0</v>
      </c>
      <c r="N5" s="26"/>
      <c r="O5" s="11">
        <f>SUM(O6:O9)</f>
        <v>0</v>
      </c>
      <c r="P5" s="26"/>
      <c r="Q5" s="11">
        <f>SUM(Q6:Q9)</f>
        <v>0</v>
      </c>
      <c r="R5" s="26"/>
      <c r="S5" s="11">
        <f>SUM(S6:S9)</f>
        <v>0</v>
      </c>
      <c r="T5" s="26"/>
      <c r="U5" s="11">
        <f>SUM(U6:U9)</f>
        <v>0</v>
      </c>
      <c r="V5" s="57"/>
      <c r="W5" s="12">
        <f>SUM(W6:W9)</f>
        <v>0</v>
      </c>
      <c r="X5" s="26"/>
      <c r="Y5" s="12">
        <f>SUM(Y6:Y9)</f>
        <v>0</v>
      </c>
      <c r="Z5" s="53">
        <f>E5+Y5</f>
        <v>0</v>
      </c>
      <c r="AA5" s="54">
        <f>E23-Z5</f>
        <v>31000</v>
      </c>
    </row>
    <row r="6" spans="2:27">
      <c r="B6" s="13" t="s">
        <v>0</v>
      </c>
      <c r="C6" s="14">
        <f>992/8</f>
        <v>124</v>
      </c>
      <c r="D6" s="14">
        <f>C6*1.07</f>
        <v>132.68</v>
      </c>
      <c r="E6" s="15"/>
      <c r="F6" s="4">
        <v>0</v>
      </c>
      <c r="G6" s="5">
        <f>F6*$C6</f>
        <v>0</v>
      </c>
      <c r="H6" s="4">
        <v>0</v>
      </c>
      <c r="I6" s="5">
        <f>H6*$C6</f>
        <v>0</v>
      </c>
      <c r="J6" s="4">
        <v>0</v>
      </c>
      <c r="K6" s="5">
        <f>J6*$C6</f>
        <v>0</v>
      </c>
      <c r="L6" s="4">
        <v>0</v>
      </c>
      <c r="M6" s="5">
        <f>L6*$C6</f>
        <v>0</v>
      </c>
      <c r="N6" s="4">
        <v>0</v>
      </c>
      <c r="O6" s="5">
        <f>N6*$C6</f>
        <v>0</v>
      </c>
      <c r="P6" s="4">
        <v>0</v>
      </c>
      <c r="Q6" s="5">
        <f>P6*$C6</f>
        <v>0</v>
      </c>
      <c r="R6" s="4">
        <v>0</v>
      </c>
      <c r="S6" s="5">
        <f>R6*$C6</f>
        <v>0</v>
      </c>
      <c r="T6" s="4">
        <v>0</v>
      </c>
      <c r="U6" s="5">
        <f>T6*$C6</f>
        <v>0</v>
      </c>
      <c r="V6" s="58">
        <v>0</v>
      </c>
      <c r="W6" s="16">
        <f>V6*$D6</f>
        <v>0</v>
      </c>
      <c r="X6" s="4">
        <v>0</v>
      </c>
      <c r="Y6" s="16">
        <f>X6*$D6</f>
        <v>0</v>
      </c>
      <c r="Z6" s="55"/>
      <c r="AA6" s="56"/>
    </row>
    <row r="7" spans="2:27">
      <c r="B7" s="13" t="s">
        <v>1</v>
      </c>
      <c r="C7" s="14">
        <v>92</v>
      </c>
      <c r="D7" s="14">
        <f>C7*1.06</f>
        <v>97.52000000000001</v>
      </c>
      <c r="E7" s="15"/>
      <c r="F7" s="4">
        <v>0</v>
      </c>
      <c r="G7" s="5">
        <f t="shared" ref="G7:G8" si="0">F7*$C7</f>
        <v>0</v>
      </c>
      <c r="H7" s="4">
        <v>0</v>
      </c>
      <c r="I7" s="5">
        <f t="shared" ref="I7:I8" si="1">H7*$C7</f>
        <v>0</v>
      </c>
      <c r="J7" s="4">
        <v>0</v>
      </c>
      <c r="K7" s="5">
        <f t="shared" ref="K7:K8" si="2">J7*$C7</f>
        <v>0</v>
      </c>
      <c r="L7" s="4">
        <v>0</v>
      </c>
      <c r="M7" s="5">
        <f t="shared" ref="M7:M8" si="3">L7*$C7</f>
        <v>0</v>
      </c>
      <c r="N7" s="4">
        <v>0</v>
      </c>
      <c r="O7" s="5">
        <f t="shared" ref="O7:O8" si="4">N7*$C7</f>
        <v>0</v>
      </c>
      <c r="P7" s="4">
        <v>0</v>
      </c>
      <c r="Q7" s="5">
        <f t="shared" ref="Q7:Q8" si="5">P7*$C7</f>
        <v>0</v>
      </c>
      <c r="R7" s="4">
        <v>0</v>
      </c>
      <c r="S7" s="5">
        <f t="shared" ref="S7:S8" si="6">R7*$C7</f>
        <v>0</v>
      </c>
      <c r="T7" s="4">
        <v>0</v>
      </c>
      <c r="U7" s="5">
        <f t="shared" ref="U7:U8" si="7">T7*$C7</f>
        <v>0</v>
      </c>
      <c r="V7" s="58">
        <v>0</v>
      </c>
      <c r="W7" s="16">
        <f>V7*$D7</f>
        <v>0</v>
      </c>
      <c r="X7" s="4">
        <v>0</v>
      </c>
      <c r="Y7" s="16">
        <f>X7*$D7</f>
        <v>0</v>
      </c>
      <c r="Z7" s="55"/>
      <c r="AA7" s="56"/>
    </row>
    <row r="8" spans="2:27">
      <c r="B8" s="13" t="s">
        <v>3</v>
      </c>
      <c r="C8" s="14">
        <v>100</v>
      </c>
      <c r="D8" s="14">
        <f>C8*1.06</f>
        <v>106</v>
      </c>
      <c r="E8" s="15"/>
      <c r="F8" s="4">
        <v>0</v>
      </c>
      <c r="G8" s="5">
        <f t="shared" si="0"/>
        <v>0</v>
      </c>
      <c r="H8" s="4">
        <v>0</v>
      </c>
      <c r="I8" s="5">
        <f t="shared" si="1"/>
        <v>0</v>
      </c>
      <c r="J8" s="4">
        <v>0</v>
      </c>
      <c r="K8" s="5">
        <f t="shared" si="2"/>
        <v>0</v>
      </c>
      <c r="L8" s="4">
        <v>0</v>
      </c>
      <c r="M8" s="5">
        <f t="shared" si="3"/>
        <v>0</v>
      </c>
      <c r="N8" s="4">
        <v>0</v>
      </c>
      <c r="O8" s="5">
        <f t="shared" si="4"/>
        <v>0</v>
      </c>
      <c r="P8" s="4">
        <v>0</v>
      </c>
      <c r="Q8" s="5">
        <f t="shared" si="5"/>
        <v>0</v>
      </c>
      <c r="R8" s="4">
        <v>0</v>
      </c>
      <c r="S8" s="5">
        <f t="shared" si="6"/>
        <v>0</v>
      </c>
      <c r="T8" s="4">
        <v>0</v>
      </c>
      <c r="U8" s="5">
        <f t="shared" si="7"/>
        <v>0</v>
      </c>
      <c r="V8" s="58">
        <v>0</v>
      </c>
      <c r="W8" s="16">
        <f>V8*$D8</f>
        <v>0</v>
      </c>
      <c r="X8" s="4">
        <v>0</v>
      </c>
      <c r="Y8" s="16">
        <f>X8*$D8</f>
        <v>0</v>
      </c>
      <c r="Z8" s="55"/>
      <c r="AA8" s="56"/>
    </row>
    <row r="9" spans="2:27" ht="15.75" thickBot="1">
      <c r="B9" s="27" t="s">
        <v>2</v>
      </c>
      <c r="C9" s="28"/>
      <c r="D9" s="28"/>
      <c r="E9" s="29"/>
      <c r="F9" s="30"/>
      <c r="G9" s="31">
        <v>0</v>
      </c>
      <c r="H9" s="30"/>
      <c r="I9" s="31">
        <v>0</v>
      </c>
      <c r="J9" s="30"/>
      <c r="K9" s="31">
        <v>0</v>
      </c>
      <c r="L9" s="30"/>
      <c r="M9" s="31">
        <v>0</v>
      </c>
      <c r="N9" s="30"/>
      <c r="O9" s="31">
        <v>0</v>
      </c>
      <c r="P9" s="30"/>
      <c r="Q9" s="31">
        <v>0</v>
      </c>
      <c r="R9" s="30"/>
      <c r="S9" s="31">
        <v>0</v>
      </c>
      <c r="T9" s="30"/>
      <c r="U9" s="31">
        <v>0</v>
      </c>
      <c r="V9" s="59"/>
      <c r="W9" s="32">
        <v>0</v>
      </c>
      <c r="X9" s="30"/>
      <c r="Y9" s="32">
        <v>0</v>
      </c>
      <c r="Z9" s="55"/>
      <c r="AA9" s="56"/>
    </row>
    <row r="10" spans="2:27" s="1" customFormat="1" ht="19.5" thickBot="1">
      <c r="B10" s="17" t="s">
        <v>19</v>
      </c>
      <c r="C10" s="18"/>
      <c r="D10" s="18"/>
      <c r="E10" s="19">
        <f>SUM(F10:W10)</f>
        <v>0</v>
      </c>
      <c r="F10" s="23"/>
      <c r="G10" s="24">
        <f>SUM(G11:G14)</f>
        <v>0</v>
      </c>
      <c r="H10" s="23"/>
      <c r="I10" s="24">
        <f>SUM(I11:I14)</f>
        <v>0</v>
      </c>
      <c r="J10" s="23"/>
      <c r="K10" s="24">
        <f>SUM(K11:K14)</f>
        <v>0</v>
      </c>
      <c r="L10" s="23"/>
      <c r="M10" s="24">
        <f>SUM(M11:M14)</f>
        <v>0</v>
      </c>
      <c r="N10" s="23"/>
      <c r="O10" s="24">
        <f>SUM(O11:O14)</f>
        <v>0</v>
      </c>
      <c r="P10" s="23"/>
      <c r="Q10" s="24">
        <f>SUM(Q11:Q14)</f>
        <v>0</v>
      </c>
      <c r="R10" s="23"/>
      <c r="S10" s="24">
        <f>SUM(S11:S14)</f>
        <v>0</v>
      </c>
      <c r="T10" s="23"/>
      <c r="U10" s="24">
        <f>SUM(U11:U14)</f>
        <v>0</v>
      </c>
      <c r="V10" s="60"/>
      <c r="W10" s="25">
        <f>SUM(W11:W14)</f>
        <v>0</v>
      </c>
      <c r="X10" s="23"/>
      <c r="Y10" s="25">
        <f>SUM(Y11:Y14)</f>
        <v>0</v>
      </c>
      <c r="Z10" s="53">
        <f>E10+Y10</f>
        <v>0</v>
      </c>
      <c r="AA10" s="54">
        <f>E24-Z10</f>
        <v>117000</v>
      </c>
    </row>
    <row r="11" spans="2:27">
      <c r="B11" s="13" t="s">
        <v>0</v>
      </c>
      <c r="C11" s="14">
        <f>C6</f>
        <v>124</v>
      </c>
      <c r="D11" s="14">
        <f>D6</f>
        <v>132.68</v>
      </c>
      <c r="E11" s="15"/>
      <c r="F11" s="4">
        <v>0</v>
      </c>
      <c r="G11" s="5">
        <f>F11*$C11</f>
        <v>0</v>
      </c>
      <c r="H11" s="4">
        <v>0</v>
      </c>
      <c r="I11" s="5">
        <f>H11*$C11</f>
        <v>0</v>
      </c>
      <c r="J11" s="4">
        <v>0</v>
      </c>
      <c r="K11" s="5">
        <f>J11*$C11</f>
        <v>0</v>
      </c>
      <c r="L11" s="4">
        <v>0</v>
      </c>
      <c r="M11" s="5">
        <f>L11*$C11</f>
        <v>0</v>
      </c>
      <c r="N11" s="4">
        <v>0</v>
      </c>
      <c r="O11" s="5">
        <f>N11*$C11</f>
        <v>0</v>
      </c>
      <c r="P11" s="4">
        <v>0</v>
      </c>
      <c r="Q11" s="5">
        <f>P11*$C11</f>
        <v>0</v>
      </c>
      <c r="R11" s="4">
        <v>0</v>
      </c>
      <c r="S11" s="5">
        <f>R11*$C11</f>
        <v>0</v>
      </c>
      <c r="T11" s="4">
        <v>0</v>
      </c>
      <c r="U11" s="5">
        <f>T11*$C11</f>
        <v>0</v>
      </c>
      <c r="V11" s="58">
        <v>0</v>
      </c>
      <c r="W11" s="16">
        <f>V11*$D11</f>
        <v>0</v>
      </c>
      <c r="X11" s="4">
        <v>0</v>
      </c>
      <c r="Y11" s="16">
        <f>X11*$D11</f>
        <v>0</v>
      </c>
      <c r="Z11" s="55"/>
      <c r="AA11" s="56"/>
    </row>
    <row r="12" spans="2:27">
      <c r="B12" s="13" t="s">
        <v>1</v>
      </c>
      <c r="C12" s="14">
        <f t="shared" ref="C12:C13" si="8">C7</f>
        <v>92</v>
      </c>
      <c r="D12" s="14">
        <f>D7</f>
        <v>97.52000000000001</v>
      </c>
      <c r="E12" s="15"/>
      <c r="F12" s="4">
        <v>0</v>
      </c>
      <c r="G12" s="5">
        <f t="shared" ref="G12:G13" si="9">F12*$C12</f>
        <v>0</v>
      </c>
      <c r="H12" s="4">
        <v>0</v>
      </c>
      <c r="I12" s="5">
        <f t="shared" ref="I12:I13" si="10">H12*$C12</f>
        <v>0</v>
      </c>
      <c r="J12" s="4">
        <v>0</v>
      </c>
      <c r="K12" s="5">
        <f t="shared" ref="K12:K13" si="11">J12*$C12</f>
        <v>0</v>
      </c>
      <c r="L12" s="4">
        <v>0</v>
      </c>
      <c r="M12" s="5">
        <f t="shared" ref="M12:M13" si="12">L12*$C12</f>
        <v>0</v>
      </c>
      <c r="N12" s="4">
        <v>0</v>
      </c>
      <c r="O12" s="5">
        <f t="shared" ref="O12:O13" si="13">N12*$C12</f>
        <v>0</v>
      </c>
      <c r="P12" s="4">
        <v>0</v>
      </c>
      <c r="Q12" s="5">
        <f t="shared" ref="Q12:Q13" si="14">P12*$C12</f>
        <v>0</v>
      </c>
      <c r="R12" s="4">
        <v>0</v>
      </c>
      <c r="S12" s="5">
        <f t="shared" ref="S12:S13" si="15">R12*$C12</f>
        <v>0</v>
      </c>
      <c r="T12" s="4">
        <v>0</v>
      </c>
      <c r="U12" s="5">
        <f t="shared" ref="U12:U13" si="16">T12*$C12</f>
        <v>0</v>
      </c>
      <c r="V12" s="58">
        <v>0</v>
      </c>
      <c r="W12" s="16">
        <f>V12*$D12</f>
        <v>0</v>
      </c>
      <c r="X12" s="4">
        <v>0</v>
      </c>
      <c r="Y12" s="16">
        <f>X12*$D12</f>
        <v>0</v>
      </c>
      <c r="Z12" s="55"/>
      <c r="AA12" s="56"/>
    </row>
    <row r="13" spans="2:27">
      <c r="B13" s="13" t="s">
        <v>3</v>
      </c>
      <c r="C13" s="14">
        <f t="shared" si="8"/>
        <v>100</v>
      </c>
      <c r="D13" s="14">
        <f>D8</f>
        <v>106</v>
      </c>
      <c r="E13" s="15"/>
      <c r="F13" s="4">
        <v>0</v>
      </c>
      <c r="G13" s="5">
        <f t="shared" si="9"/>
        <v>0</v>
      </c>
      <c r="H13" s="4">
        <v>0</v>
      </c>
      <c r="I13" s="5">
        <f t="shared" si="10"/>
        <v>0</v>
      </c>
      <c r="J13" s="4">
        <v>0</v>
      </c>
      <c r="K13" s="5">
        <f t="shared" si="11"/>
        <v>0</v>
      </c>
      <c r="L13" s="4">
        <v>0</v>
      </c>
      <c r="M13" s="5">
        <f t="shared" si="12"/>
        <v>0</v>
      </c>
      <c r="N13" s="4">
        <v>0</v>
      </c>
      <c r="O13" s="5">
        <f t="shared" si="13"/>
        <v>0</v>
      </c>
      <c r="P13" s="4">
        <v>0</v>
      </c>
      <c r="Q13" s="5">
        <f t="shared" si="14"/>
        <v>0</v>
      </c>
      <c r="R13" s="4">
        <v>0</v>
      </c>
      <c r="S13" s="5">
        <f t="shared" si="15"/>
        <v>0</v>
      </c>
      <c r="T13" s="4">
        <v>0</v>
      </c>
      <c r="U13" s="5">
        <f t="shared" si="16"/>
        <v>0</v>
      </c>
      <c r="V13" s="58">
        <v>0</v>
      </c>
      <c r="W13" s="16">
        <f>V13*$D13</f>
        <v>0</v>
      </c>
      <c r="X13" s="4">
        <v>0</v>
      </c>
      <c r="Y13" s="16">
        <f>X13*$D13</f>
        <v>0</v>
      </c>
      <c r="Z13" s="55"/>
      <c r="AA13" s="56"/>
    </row>
    <row r="14" spans="2:27" ht="15.75" thickBot="1">
      <c r="B14" s="13" t="s">
        <v>2</v>
      </c>
      <c r="C14" s="14"/>
      <c r="D14" s="14"/>
      <c r="E14" s="15"/>
      <c r="F14" s="20"/>
      <c r="G14" s="21">
        <v>0</v>
      </c>
      <c r="H14" s="20"/>
      <c r="I14" s="21">
        <v>0</v>
      </c>
      <c r="J14" s="20"/>
      <c r="K14" s="21">
        <v>0</v>
      </c>
      <c r="L14" s="20"/>
      <c r="M14" s="21">
        <v>0</v>
      </c>
      <c r="N14" s="20"/>
      <c r="O14" s="21">
        <v>0</v>
      </c>
      <c r="P14" s="20"/>
      <c r="Q14" s="21">
        <v>0</v>
      </c>
      <c r="R14" s="20"/>
      <c r="S14" s="21">
        <v>0</v>
      </c>
      <c r="T14" s="20"/>
      <c r="U14" s="21">
        <v>0</v>
      </c>
      <c r="V14" s="61"/>
      <c r="W14" s="22">
        <v>0</v>
      </c>
      <c r="X14" s="20"/>
      <c r="Y14" s="22">
        <v>0</v>
      </c>
      <c r="Z14" s="55"/>
      <c r="AA14" s="56"/>
    </row>
    <row r="15" spans="2:27" s="1" customFormat="1" ht="19.5" thickBot="1">
      <c r="B15" s="7" t="s">
        <v>20</v>
      </c>
      <c r="C15" s="8"/>
      <c r="D15" s="8"/>
      <c r="E15" s="9">
        <f>SUM(F15:W15)</f>
        <v>992</v>
      </c>
      <c r="F15" s="10"/>
      <c r="G15" s="11">
        <f>SUM(G16:G19)</f>
        <v>992</v>
      </c>
      <c r="H15" s="10"/>
      <c r="I15" s="11">
        <f>SUM(I16:I19)</f>
        <v>0</v>
      </c>
      <c r="J15" s="10"/>
      <c r="K15" s="11">
        <f>SUM(K16:K19)</f>
        <v>0</v>
      </c>
      <c r="L15" s="10"/>
      <c r="M15" s="11">
        <f>SUM(M16:M19)</f>
        <v>0</v>
      </c>
      <c r="N15" s="10"/>
      <c r="O15" s="11">
        <f>SUM(O16:O19)</f>
        <v>0</v>
      </c>
      <c r="P15" s="10"/>
      <c r="Q15" s="11">
        <f>SUM(Q16:Q19)</f>
        <v>0</v>
      </c>
      <c r="R15" s="10"/>
      <c r="S15" s="11">
        <f>SUM(S16:S19)</f>
        <v>0</v>
      </c>
      <c r="T15" s="10"/>
      <c r="U15" s="11">
        <f>SUM(U16:U19)</f>
        <v>0</v>
      </c>
      <c r="V15" s="62"/>
      <c r="W15" s="12">
        <f>SUM(W16:W19)</f>
        <v>0</v>
      </c>
      <c r="X15" s="10"/>
      <c r="Y15" s="12">
        <f>SUM(Y16:Y19)</f>
        <v>0</v>
      </c>
      <c r="Z15" s="53">
        <f>E15+Y15</f>
        <v>992</v>
      </c>
      <c r="AA15" s="54">
        <f>E25-Z15</f>
        <v>36508</v>
      </c>
    </row>
    <row r="16" spans="2:27">
      <c r="B16" s="13" t="s">
        <v>0</v>
      </c>
      <c r="C16" s="14">
        <f>C6</f>
        <v>124</v>
      </c>
      <c r="D16" s="14">
        <f>D6</f>
        <v>132.68</v>
      </c>
      <c r="E16" s="15"/>
      <c r="F16" s="4">
        <v>8</v>
      </c>
      <c r="G16" s="5">
        <f>F16*$C16</f>
        <v>992</v>
      </c>
      <c r="H16" s="4">
        <v>0</v>
      </c>
      <c r="I16" s="5">
        <f>H16*$C16</f>
        <v>0</v>
      </c>
      <c r="J16" s="4">
        <v>0</v>
      </c>
      <c r="K16" s="5">
        <f>J16*$C16</f>
        <v>0</v>
      </c>
      <c r="L16" s="4">
        <v>0</v>
      </c>
      <c r="M16" s="5">
        <f>L16*$C16</f>
        <v>0</v>
      </c>
      <c r="N16" s="4">
        <v>0</v>
      </c>
      <c r="O16" s="5">
        <f>N16*$C16</f>
        <v>0</v>
      </c>
      <c r="P16" s="4">
        <v>0</v>
      </c>
      <c r="Q16" s="5">
        <f>P16*$C16</f>
        <v>0</v>
      </c>
      <c r="R16" s="4">
        <v>0</v>
      </c>
      <c r="S16" s="5">
        <f>R16*$C16</f>
        <v>0</v>
      </c>
      <c r="T16" s="4">
        <v>0</v>
      </c>
      <c r="U16" s="5">
        <f>T16*$C16</f>
        <v>0</v>
      </c>
      <c r="V16" s="58">
        <v>0</v>
      </c>
      <c r="W16" s="16">
        <f>V16*$D16</f>
        <v>0</v>
      </c>
      <c r="X16" s="4"/>
      <c r="Y16" s="16">
        <f>X16*$D16</f>
        <v>0</v>
      </c>
      <c r="Z16" s="55"/>
      <c r="AA16" s="56"/>
    </row>
    <row r="17" spans="2:28">
      <c r="B17" s="13" t="s">
        <v>1</v>
      </c>
      <c r="C17" s="14">
        <f t="shared" ref="C17:C18" si="17">C7</f>
        <v>92</v>
      </c>
      <c r="D17" s="14">
        <f>D7</f>
        <v>97.52000000000001</v>
      </c>
      <c r="E17" s="15"/>
      <c r="F17" s="4">
        <v>0</v>
      </c>
      <c r="G17" s="5">
        <f>F17*$C17</f>
        <v>0</v>
      </c>
      <c r="H17" s="4">
        <v>0</v>
      </c>
      <c r="I17" s="5">
        <f>H17*$C17</f>
        <v>0</v>
      </c>
      <c r="J17" s="4">
        <v>0</v>
      </c>
      <c r="K17" s="5">
        <f>J17*$C17</f>
        <v>0</v>
      </c>
      <c r="L17" s="4">
        <v>0</v>
      </c>
      <c r="M17" s="5">
        <f>L17*$C17</f>
        <v>0</v>
      </c>
      <c r="N17" s="4">
        <v>0</v>
      </c>
      <c r="O17" s="5">
        <f>N17*$C17</f>
        <v>0</v>
      </c>
      <c r="P17" s="4">
        <v>0</v>
      </c>
      <c r="Q17" s="5">
        <f>P17*$C17</f>
        <v>0</v>
      </c>
      <c r="R17" s="4">
        <v>0</v>
      </c>
      <c r="S17" s="5">
        <f>R17*$C17</f>
        <v>0</v>
      </c>
      <c r="T17" s="4">
        <v>0</v>
      </c>
      <c r="U17" s="5">
        <f>T17*$C17</f>
        <v>0</v>
      </c>
      <c r="V17" s="58">
        <v>0</v>
      </c>
      <c r="W17" s="16">
        <f>V17*$D17</f>
        <v>0</v>
      </c>
      <c r="X17" s="4"/>
      <c r="Y17" s="16">
        <f>X17*$D17</f>
        <v>0</v>
      </c>
      <c r="Z17" s="55"/>
      <c r="AA17" s="56"/>
    </row>
    <row r="18" spans="2:28">
      <c r="B18" s="13" t="s">
        <v>3</v>
      </c>
      <c r="C18" s="14">
        <f t="shared" si="17"/>
        <v>100</v>
      </c>
      <c r="D18" s="14">
        <f>D8</f>
        <v>106</v>
      </c>
      <c r="E18" s="15"/>
      <c r="F18" s="4">
        <v>0</v>
      </c>
      <c r="G18" s="5">
        <f>F18*$C18</f>
        <v>0</v>
      </c>
      <c r="H18" s="4">
        <v>0</v>
      </c>
      <c r="I18" s="5">
        <f>H18*$C18</f>
        <v>0</v>
      </c>
      <c r="J18" s="4">
        <v>0</v>
      </c>
      <c r="K18" s="5">
        <f>J18*$C18</f>
        <v>0</v>
      </c>
      <c r="L18" s="4">
        <v>0</v>
      </c>
      <c r="M18" s="5">
        <f>L18*$C18</f>
        <v>0</v>
      </c>
      <c r="N18" s="4">
        <v>0</v>
      </c>
      <c r="O18" s="5">
        <f>N18*$C18</f>
        <v>0</v>
      </c>
      <c r="P18" s="4">
        <v>0</v>
      </c>
      <c r="Q18" s="5">
        <f>P18*$C18</f>
        <v>0</v>
      </c>
      <c r="R18" s="4">
        <v>0</v>
      </c>
      <c r="S18" s="5">
        <f>R18*$C18</f>
        <v>0</v>
      </c>
      <c r="T18" s="4">
        <v>0</v>
      </c>
      <c r="U18" s="5">
        <f>T18*$C18</f>
        <v>0</v>
      </c>
      <c r="V18" s="58">
        <v>0</v>
      </c>
      <c r="W18" s="16">
        <f>V18*$D18</f>
        <v>0</v>
      </c>
      <c r="X18" s="4"/>
      <c r="Y18" s="16">
        <f>X18*$D18</f>
        <v>0</v>
      </c>
      <c r="Z18" s="55"/>
      <c r="AA18" s="56"/>
    </row>
    <row r="19" spans="2:28" ht="15.75" thickBot="1">
      <c r="B19" s="13" t="s">
        <v>2</v>
      </c>
      <c r="C19" s="14"/>
      <c r="D19" s="14"/>
      <c r="E19" s="15"/>
      <c r="F19" s="20"/>
      <c r="G19" s="21">
        <v>0</v>
      </c>
      <c r="H19" s="20"/>
      <c r="I19" s="21">
        <v>0</v>
      </c>
      <c r="J19" s="20"/>
      <c r="K19" s="21">
        <v>0</v>
      </c>
      <c r="L19" s="20"/>
      <c r="M19" s="21">
        <v>0</v>
      </c>
      <c r="N19" s="20"/>
      <c r="O19" s="21">
        <v>0</v>
      </c>
      <c r="P19" s="20"/>
      <c r="Q19" s="21">
        <v>0</v>
      </c>
      <c r="R19" s="20"/>
      <c r="S19" s="21">
        <v>0</v>
      </c>
      <c r="T19" s="20"/>
      <c r="U19" s="21">
        <v>0</v>
      </c>
      <c r="V19" s="61"/>
      <c r="W19" s="22">
        <v>0</v>
      </c>
      <c r="X19" s="20"/>
      <c r="Y19" s="22">
        <v>0</v>
      </c>
      <c r="Z19" s="55"/>
      <c r="AA19" s="56"/>
    </row>
    <row r="20" spans="2:28" s="1" customFormat="1" ht="19.5" thickBot="1">
      <c r="B20" s="33" t="s">
        <v>11</v>
      </c>
      <c r="C20" s="34"/>
      <c r="D20" s="34"/>
      <c r="E20" s="35">
        <f>E15+E5+E10</f>
        <v>992</v>
      </c>
      <c r="F20" s="36"/>
      <c r="G20" s="37">
        <f>G15+G5+G10</f>
        <v>992</v>
      </c>
      <c r="H20" s="36"/>
      <c r="I20" s="37">
        <f>I15+I5+I10</f>
        <v>0</v>
      </c>
      <c r="J20" s="36"/>
      <c r="K20" s="37">
        <f>K15+K5+K10</f>
        <v>0</v>
      </c>
      <c r="L20" s="36">
        <f>SUM(L6:L8,L11:L13,L16:L18)</f>
        <v>0</v>
      </c>
      <c r="M20" s="37">
        <f>M15+M5+M10</f>
        <v>0</v>
      </c>
      <c r="N20" s="36">
        <f>SUM(N6:N8,N11:N13,N16:N18)</f>
        <v>0</v>
      </c>
      <c r="O20" s="37">
        <f>O15+O5+O10</f>
        <v>0</v>
      </c>
      <c r="P20" s="36">
        <f>SUM(P6:P8,P11:P13,P16:P18)</f>
        <v>0</v>
      </c>
      <c r="Q20" s="38">
        <f>Q15+Q5+Q10</f>
        <v>0</v>
      </c>
      <c r="R20" s="36">
        <f>SUM(R6:R8,R11:R13,R16:R18)</f>
        <v>0</v>
      </c>
      <c r="S20" s="38">
        <f>S15+S5+S10</f>
        <v>0</v>
      </c>
      <c r="T20" s="36">
        <f>SUM(T6:T8,T11:T13,T16:T18)</f>
        <v>0</v>
      </c>
      <c r="U20" s="38">
        <f>U15+U5+U10</f>
        <v>0</v>
      </c>
      <c r="V20" s="36">
        <f>SUM(V6:V8,V11:V13,V16:V18)</f>
        <v>0</v>
      </c>
      <c r="W20" s="38">
        <f>W15+W5+W10</f>
        <v>0</v>
      </c>
      <c r="X20" s="36">
        <f>SUM(X6:X8,X11:X13,X16:X18)</f>
        <v>0</v>
      </c>
      <c r="Y20" s="38">
        <f>Y15+Y5+Y10</f>
        <v>0</v>
      </c>
      <c r="Z20" s="53">
        <f>SUM(Z5:Z19)</f>
        <v>992</v>
      </c>
      <c r="AA20" s="54">
        <f>SUM(AA5:AA19)</f>
        <v>184508</v>
      </c>
    </row>
    <row r="21" spans="2:28" ht="15.75" thickBot="1"/>
    <row r="22" spans="2:28" ht="16.5" thickBot="1">
      <c r="E22" s="28" t="s">
        <v>26</v>
      </c>
      <c r="F22" s="63"/>
      <c r="G22" s="78" t="s">
        <v>12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  <c r="AB22" s="55"/>
    </row>
    <row r="23" spans="2:28" ht="19.5" thickBot="1">
      <c r="B23" s="7" t="s">
        <v>18</v>
      </c>
      <c r="C23" s="8"/>
      <c r="D23" s="8"/>
      <c r="E23" s="65">
        <v>31000</v>
      </c>
      <c r="F23" s="8"/>
      <c r="G23" s="49">
        <f>SUM(G24:G27)</f>
        <v>0</v>
      </c>
      <c r="H23" s="42"/>
      <c r="I23" s="41"/>
      <c r="J23" s="42"/>
      <c r="K23" s="41"/>
      <c r="L23" s="42"/>
      <c r="M23" s="41"/>
      <c r="N23" s="42"/>
      <c r="O23" s="41"/>
      <c r="P23" s="41"/>
      <c r="Q23" s="42"/>
      <c r="R23" s="41"/>
      <c r="S23" s="43"/>
      <c r="T23" s="41"/>
      <c r="U23" s="43"/>
      <c r="V23" s="41"/>
      <c r="W23" s="43"/>
      <c r="AB23" s="55"/>
    </row>
    <row r="24" spans="2:28" ht="19.5" thickBot="1">
      <c r="B24" s="40" t="s">
        <v>19</v>
      </c>
      <c r="C24" s="34"/>
      <c r="D24" s="34"/>
      <c r="E24" s="54">
        <v>117000</v>
      </c>
      <c r="F24" s="34"/>
      <c r="G24" s="50">
        <f>SUM(G25:G28)</f>
        <v>0</v>
      </c>
      <c r="H24" s="45"/>
      <c r="I24" s="44"/>
      <c r="J24" s="45"/>
      <c r="K24" s="44"/>
      <c r="L24" s="45"/>
      <c r="M24" s="44"/>
      <c r="N24" s="45"/>
      <c r="O24" s="44"/>
      <c r="P24" s="44"/>
      <c r="Q24" s="45"/>
      <c r="R24" s="44"/>
      <c r="S24" s="46"/>
      <c r="T24" s="44"/>
      <c r="U24" s="46"/>
      <c r="V24" s="44"/>
      <c r="W24" s="46"/>
      <c r="AB24" s="55"/>
    </row>
    <row r="25" spans="2:28" ht="19.5" thickBot="1">
      <c r="B25" s="40" t="s">
        <v>20</v>
      </c>
      <c r="C25" s="34"/>
      <c r="D25" s="34"/>
      <c r="E25" s="54">
        <v>37500</v>
      </c>
      <c r="F25" s="64"/>
      <c r="G25" s="50">
        <f>SUM(G26:G29)</f>
        <v>0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6">
        <v>1</v>
      </c>
      <c r="T25" s="44"/>
      <c r="U25" s="46">
        <v>1</v>
      </c>
      <c r="V25" s="44"/>
      <c r="W25" s="46">
        <v>1</v>
      </c>
      <c r="AB25" s="55"/>
    </row>
    <row r="26" spans="2:28" ht="19.5" thickBot="1">
      <c r="E26" s="68">
        <f>SUM(E23:E25)</f>
        <v>185500</v>
      </c>
      <c r="F26" s="66" t="s">
        <v>27</v>
      </c>
    </row>
    <row r="27" spans="2:28" ht="16.5" thickBot="1">
      <c r="G27" s="78" t="s">
        <v>34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AB27" s="55"/>
    </row>
    <row r="28" spans="2:28" ht="51" customHeight="1" thickBot="1">
      <c r="B28" s="47" t="s">
        <v>18</v>
      </c>
      <c r="C28" s="8"/>
      <c r="D28" s="8"/>
      <c r="E28" s="65"/>
      <c r="F28" s="8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  <c r="Y28" s="75"/>
      <c r="Z28" s="75"/>
      <c r="AA28" s="75"/>
      <c r="AB28" s="55"/>
    </row>
    <row r="29" spans="2:28" ht="51.75" customHeight="1" thickBot="1">
      <c r="B29" s="48" t="s">
        <v>19</v>
      </c>
      <c r="C29" s="34"/>
      <c r="D29" s="34"/>
      <c r="E29" s="54"/>
      <c r="F29" s="34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55"/>
    </row>
    <row r="30" spans="2:28" ht="19.5" customHeight="1" thickBot="1">
      <c r="B30" s="48" t="s">
        <v>20</v>
      </c>
      <c r="C30" s="34"/>
      <c r="D30" s="34"/>
      <c r="E30" s="54"/>
      <c r="F30" s="64"/>
      <c r="G30" s="73" t="s">
        <v>32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5"/>
      <c r="AB30" s="55"/>
    </row>
  </sheetData>
  <mergeCells count="16">
    <mergeCell ref="G30:AA30"/>
    <mergeCell ref="G22:W22"/>
    <mergeCell ref="P3:Q3"/>
    <mergeCell ref="F3:G3"/>
    <mergeCell ref="H3:I3"/>
    <mergeCell ref="J3:K3"/>
    <mergeCell ref="L3:M3"/>
    <mergeCell ref="R3:S3"/>
    <mergeCell ref="T3:U3"/>
    <mergeCell ref="G28:AA28"/>
    <mergeCell ref="X3:Y3"/>
    <mergeCell ref="Z3:AA3"/>
    <mergeCell ref="N3:O3"/>
    <mergeCell ref="G27:W27"/>
    <mergeCell ref="V3:W3"/>
    <mergeCell ref="G29:AA29"/>
  </mergeCells>
  <pageMargins left="0.64" right="0.41" top="0.88" bottom="0.75" header="0.3" footer="0.3"/>
  <pageSetup scale="86" orientation="landscape" r:id="rId1"/>
  <headerFooter>
    <oddHeader>&amp;C&amp;22PHENIX BARREL SPACE FRAME MONTHLY REPORT</oddHeader>
    <oddFooter>&amp;LEric C. Anderssen&amp;CPage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Barrel Mounts</vt:lpstr>
      <vt:lpstr>Space Frame</vt:lpstr>
      <vt:lpstr>Rollup</vt:lpstr>
      <vt:lpstr>'Space Frame'!Print_Area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cp:lastModifiedBy>ECAnderssen_local</cp:lastModifiedBy>
  <cp:lastPrinted>2009-03-06T15:57:48Z</cp:lastPrinted>
  <dcterms:created xsi:type="dcterms:W3CDTF">2008-10-06T23:30:25Z</dcterms:created>
  <dcterms:modified xsi:type="dcterms:W3CDTF">2009-03-07T09:45:44Z</dcterms:modified>
</cp:coreProperties>
</file>